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5925" tabRatio="601" activeTab="3"/>
  </bookViews>
  <sheets>
    <sheet name="IS" sheetId="1" r:id="rId1"/>
    <sheet name="BS" sheetId="2" r:id="rId2"/>
    <sheet name="Cashflow" sheetId="3" r:id="rId3"/>
    <sheet name="Changes in Equity" sheetId="4" r:id="rId4"/>
  </sheets>
  <externalReferences>
    <externalReference r:id="rId7"/>
  </externalReferences>
  <definedNames>
    <definedName name="_xlnm.Print_Area" localSheetId="1">'BS'!$A$1:$J$68</definedName>
    <definedName name="_xlnm.Print_Area" localSheetId="2">'Cashflow'!$A$1:$F$64</definedName>
    <definedName name="_xlnm.Print_Area" localSheetId="3">'Changes in Equity'!$A$1:$I$30</definedName>
    <definedName name="_xlnm.Print_Area" localSheetId="0">'IS'!$A$1:$G$50</definedName>
    <definedName name="_xlnm.Print_Titles" localSheetId="1">'BS'!$1:$6</definedName>
    <definedName name="_xlnm.Print_Titles" localSheetId="0">'IS'!$1:$14</definedName>
    <definedName name="Z_1A3CD040_3C9F_11D9_BCC8_00001CD5F99B_.wvu.Cols" localSheetId="1" hidden="1">'BS'!$C:$C,'BS'!$F:$F</definedName>
    <definedName name="Z_1A3CD040_3C9F_11D9_BCC8_00001CD5F99B_.wvu.Cols" localSheetId="3" hidden="1">'Changes in Equity'!$K:$K</definedName>
    <definedName name="Z_1A3CD040_3C9F_11D9_BCC8_00001CD5F99B_.wvu.PrintArea" localSheetId="1" hidden="1">'BS'!$A$1:$H$67</definedName>
    <definedName name="Z_1A3CD040_3C9F_11D9_BCC8_00001CD5F99B_.wvu.PrintArea" localSheetId="2" hidden="1">'Cashflow'!$A$1:$F$64</definedName>
    <definedName name="Z_1A3CD040_3C9F_11D9_BCC8_00001CD5F99B_.wvu.PrintArea" localSheetId="0" hidden="1">'IS'!$A$1:$H$50</definedName>
    <definedName name="Z_1A3CD040_3C9F_11D9_BCC8_00001CD5F99B_.wvu.PrintTitles" localSheetId="1" hidden="1">'BS'!$1:$6</definedName>
    <definedName name="Z_1A3CD040_3C9F_11D9_BCC8_00001CD5F99B_.wvu.PrintTitles" localSheetId="0" hidden="1">'IS'!$1:$14</definedName>
    <definedName name="Z_1A3CD040_3C9F_11D9_BCC8_00001CD5F99B_.wvu.Rows" localSheetId="1" hidden="1">'BS'!$15:$15,'BS'!#REF!,'BS'!$32:$33,'BS'!#REF!</definedName>
    <definedName name="Z_1A3CD040_3C9F_11D9_BCC8_00001CD5F99B_.wvu.Rows" localSheetId="0" hidden="1">'IS'!$22:$22</definedName>
    <definedName name="Z_5E97B376_D19D_4524_A2AE_85EAC9DA5CA5_.wvu.Cols" localSheetId="1" hidden="1">'BS'!$C:$C,'BS'!$F:$F</definedName>
    <definedName name="Z_5E97B376_D19D_4524_A2AE_85EAC9DA5CA5_.wvu.Cols" localSheetId="3" hidden="1">'Changes in Equity'!$K:$K</definedName>
    <definedName name="Z_5E97B376_D19D_4524_A2AE_85EAC9DA5CA5_.wvu.PrintArea" localSheetId="1" hidden="1">'BS'!$A$1:$H$65</definedName>
    <definedName name="Z_5E97B376_D19D_4524_A2AE_85EAC9DA5CA5_.wvu.PrintArea" localSheetId="2" hidden="1">'Cashflow'!$A$1:$F$64</definedName>
    <definedName name="Z_5E97B376_D19D_4524_A2AE_85EAC9DA5CA5_.wvu.PrintArea" localSheetId="3" hidden="1">'Changes in Equity'!$A$1:$J$29</definedName>
    <definedName name="Z_5E97B376_D19D_4524_A2AE_85EAC9DA5CA5_.wvu.PrintArea" localSheetId="0" hidden="1">'IS'!$A$1:$H$50</definedName>
    <definedName name="Z_5E97B376_D19D_4524_A2AE_85EAC9DA5CA5_.wvu.PrintTitles" localSheetId="1" hidden="1">'BS'!$1:$6</definedName>
    <definedName name="Z_5E97B376_D19D_4524_A2AE_85EAC9DA5CA5_.wvu.PrintTitles" localSheetId="0" hidden="1">'IS'!$1:$14</definedName>
    <definedName name="Z_5E97B376_D19D_4524_A2AE_85EAC9DA5CA5_.wvu.Rows" localSheetId="1" hidden="1">'BS'!$15:$15,'BS'!#REF!,'BS'!$32:$33,'BS'!#REF!</definedName>
    <definedName name="Z_5E97B376_D19D_4524_A2AE_85EAC9DA5CA5_.wvu.Rows" localSheetId="0" hidden="1">'IS'!$22:$22</definedName>
    <definedName name="Z_CDE9EBE4_301D_4E67_B512_37664A5567F8_.wvu.Cols" localSheetId="1" hidden="1">'BS'!$C:$C,'BS'!$F:$F</definedName>
    <definedName name="Z_CDE9EBE4_301D_4E67_B512_37664A5567F8_.wvu.Cols" localSheetId="3" hidden="1">'Changes in Equity'!$K:$K</definedName>
    <definedName name="Z_CDE9EBE4_301D_4E67_B512_37664A5567F8_.wvu.PrintArea" localSheetId="1" hidden="1">'BS'!$A$1:$H$65</definedName>
    <definedName name="Z_CDE9EBE4_301D_4E67_B512_37664A5567F8_.wvu.PrintArea" localSheetId="2" hidden="1">'Cashflow'!$A$1:$F$64</definedName>
    <definedName name="Z_CDE9EBE4_301D_4E67_B512_37664A5567F8_.wvu.PrintArea" localSheetId="3" hidden="1">'Changes in Equity'!$A$1:$J$29</definedName>
    <definedName name="Z_CDE9EBE4_301D_4E67_B512_37664A5567F8_.wvu.PrintArea" localSheetId="0" hidden="1">'IS'!$A$1:$H$50</definedName>
    <definedName name="Z_CDE9EBE4_301D_4E67_B512_37664A5567F8_.wvu.PrintTitles" localSheetId="1" hidden="1">'BS'!$1:$6</definedName>
    <definedName name="Z_CDE9EBE4_301D_4E67_B512_37664A5567F8_.wvu.PrintTitles" localSheetId="0" hidden="1">'IS'!$1:$14</definedName>
    <definedName name="Z_CDE9EBE4_301D_4E67_B512_37664A5567F8_.wvu.Rows" localSheetId="1" hidden="1">'BS'!$15:$15,'BS'!#REF!,'BS'!$32:$33,'BS'!#REF!</definedName>
    <definedName name="Z_CDE9EBE4_301D_4E67_B512_37664A5567F8_.wvu.Rows" localSheetId="0" hidden="1">'IS'!$22:$22</definedName>
    <definedName name="Z_E6B10A07_6293_48A6_A9B5_3B18BA0CE48B_.wvu.Cols" localSheetId="1" hidden="1">'BS'!$C:$C,'BS'!$F:$F</definedName>
    <definedName name="Z_E6B10A07_6293_48A6_A9B5_3B18BA0CE48B_.wvu.Cols" localSheetId="3" hidden="1">'Changes in Equity'!$K:$K</definedName>
    <definedName name="Z_E6B10A07_6293_48A6_A9B5_3B18BA0CE48B_.wvu.PrintArea" localSheetId="1" hidden="1">'BS'!$A$1:$H$65</definedName>
    <definedName name="Z_E6B10A07_6293_48A6_A9B5_3B18BA0CE48B_.wvu.PrintArea" localSheetId="2" hidden="1">'Cashflow'!$A$1:$F$64</definedName>
    <definedName name="Z_E6B10A07_6293_48A6_A9B5_3B18BA0CE48B_.wvu.PrintArea" localSheetId="3" hidden="1">'Changes in Equity'!$A$1:$J$29</definedName>
    <definedName name="Z_E6B10A07_6293_48A6_A9B5_3B18BA0CE48B_.wvu.PrintArea" localSheetId="0" hidden="1">'IS'!$A$1:$H$50</definedName>
    <definedName name="Z_E6B10A07_6293_48A6_A9B5_3B18BA0CE48B_.wvu.PrintTitles" localSheetId="1" hidden="1">'BS'!$1:$6</definedName>
    <definedName name="Z_E6B10A07_6293_48A6_A9B5_3B18BA0CE48B_.wvu.PrintTitles" localSheetId="0" hidden="1">'IS'!$1:$14</definedName>
    <definedName name="Z_E6B10A07_6293_48A6_A9B5_3B18BA0CE48B_.wvu.Rows" localSheetId="1" hidden="1">'BS'!$15:$15,'BS'!#REF!,'BS'!$32:$33,'BS'!#REF!</definedName>
    <definedName name="Z_E6B10A07_6293_48A6_A9B5_3B18BA0CE48B_.wvu.Rows" localSheetId="0" hidden="1">'IS'!$22:$22</definedName>
  </definedNames>
  <calcPr fullCalcOnLoad="1" iterate="1" iterateCount="100" iterateDelta="0.001"/>
</workbook>
</file>

<file path=xl/sharedStrings.xml><?xml version="1.0" encoding="utf-8"?>
<sst xmlns="http://schemas.openxmlformats.org/spreadsheetml/2006/main" count="205" uniqueCount="115">
  <si>
    <t>Taxation</t>
  </si>
  <si>
    <t>RM'000</t>
  </si>
  <si>
    <t>PRECEDING YEAR CORRESPONDING PERIOD</t>
  </si>
  <si>
    <t>Deferred taxation</t>
  </si>
  <si>
    <t>Current assets</t>
  </si>
  <si>
    <t>Cash and bank balances</t>
  </si>
  <si>
    <t>Current liabilities</t>
  </si>
  <si>
    <t>Share capital</t>
  </si>
  <si>
    <t>Retained profits</t>
  </si>
  <si>
    <t>Revenue</t>
  </si>
  <si>
    <t>Inventories</t>
  </si>
  <si>
    <t>Profit before taxation</t>
  </si>
  <si>
    <t>Net current assets</t>
  </si>
  <si>
    <t>Interest income</t>
  </si>
  <si>
    <t>Earnings per share (sen)</t>
  </si>
  <si>
    <t>Total</t>
  </si>
  <si>
    <t>AS AT END OF PREVIOUS QUARTER</t>
  </si>
  <si>
    <t>30/09/02</t>
  </si>
  <si>
    <t>Net profit for the period</t>
  </si>
  <si>
    <t>Trade receivables</t>
  </si>
  <si>
    <t>CASH AND CASH EQUIVALENTS AT BEGINNING OF PERIOD</t>
  </si>
  <si>
    <t>(Incorporated In Malaysia)</t>
  </si>
  <si>
    <t xml:space="preserve">INDIVIDUAL QUARTER </t>
  </si>
  <si>
    <t>CUMULATIVE QUARTER</t>
  </si>
  <si>
    <t>Current Quarter</t>
  </si>
  <si>
    <t>Preceding Year Corresponding Quarter</t>
  </si>
  <si>
    <t>Current Year To Date</t>
  </si>
  <si>
    <t xml:space="preserve">Preceding Year Corresponding Period </t>
  </si>
  <si>
    <t xml:space="preserve">Depreciation </t>
  </si>
  <si>
    <t>Property, plant and equipment</t>
  </si>
  <si>
    <t>Other receivables, deposits and prepayments</t>
  </si>
  <si>
    <t>Fixed deposits</t>
  </si>
  <si>
    <t>Trade payables</t>
  </si>
  <si>
    <t>Other payables and accruals</t>
  </si>
  <si>
    <t>Hire purchase payables</t>
  </si>
  <si>
    <t>Bank borrowings</t>
  </si>
  <si>
    <t>REPRESENTED BY:-</t>
  </si>
  <si>
    <t>DEFERRED AND LONG-TERM LIABILITIES</t>
  </si>
  <si>
    <t>Net Tangible Assets (NTA) Per Ordinary Share (RM)</t>
  </si>
  <si>
    <t>Adjustments for:-</t>
  </si>
  <si>
    <t>Non-cash items</t>
  </si>
  <si>
    <t>Non-operating items</t>
  </si>
  <si>
    <t>Operating profit before changes in working capital</t>
  </si>
  <si>
    <t>Net changes in current assets</t>
  </si>
  <si>
    <t>Net changes in current liabilities</t>
  </si>
  <si>
    <t>Interest paid</t>
  </si>
  <si>
    <t>Tax paid</t>
  </si>
  <si>
    <t>Drawdown of other short-term bank borrowings</t>
  </si>
  <si>
    <t>Repayments of term loans</t>
  </si>
  <si>
    <t>Repayments of hire purchase</t>
  </si>
  <si>
    <t>Other income</t>
  </si>
  <si>
    <t>Negative goodwill on consolidation</t>
  </si>
  <si>
    <t>SERSOL TECHNOLOGIES BERHAD</t>
  </si>
  <si>
    <t>Company No. 602062-X</t>
  </si>
  <si>
    <t>Share premium</t>
  </si>
  <si>
    <t>Purchases of plant and equipment</t>
  </si>
  <si>
    <t>Negative goodwill released to income</t>
  </si>
  <si>
    <t>Repayments of other short-term bank borrowings</t>
  </si>
  <si>
    <t>Net changes in development expenditure</t>
  </si>
  <si>
    <t>Net profit to-date</t>
  </si>
  <si>
    <t>Non-current assets</t>
  </si>
  <si>
    <t>Profit after taxation</t>
  </si>
  <si>
    <t>Dividend per share (sen)</t>
  </si>
  <si>
    <t>N/A</t>
  </si>
  <si>
    <t>Profit before interest, taxation, depreciation and amortisation</t>
  </si>
  <si>
    <t>Minority interest</t>
  </si>
  <si>
    <t>CONDENSED CONSOLIDATED INCOME STATEMENT FOR THE QUARTER ENDED</t>
  </si>
  <si>
    <t>(The figures have not been audited)</t>
  </si>
  <si>
    <t>CONDENSED CONSOLIDATED BALANCE SHEETS</t>
  </si>
  <si>
    <t>As At</t>
  </si>
  <si>
    <t># Represents RM0.20</t>
  </si>
  <si>
    <t>CONDENSED CONSOLIDATED CASH FLOW STATEMENT FOR THE QUARTER ENDED</t>
  </si>
  <si>
    <t>Unaudited</t>
  </si>
  <si>
    <t>Audited</t>
  </si>
  <si>
    <t>Amortisation of development expenditure</t>
  </si>
  <si>
    <t>CASH AND CASH EQUIVALENTS AT END OF PERIOD*</t>
  </si>
  <si>
    <t>Fixed Deposits</t>
  </si>
  <si>
    <t>Interest received</t>
  </si>
  <si>
    <t>* Cash and cash equivalents included in the cashflow statements comprise of the following:</t>
  </si>
  <si>
    <t>Interest expenses</t>
  </si>
  <si>
    <t>Development expenditure</t>
  </si>
  <si>
    <t>As at 1 January 2005</t>
  </si>
  <si>
    <t>31 December 2004 form an integral part of, and should be read in conjunction with this interim financial</t>
  </si>
  <si>
    <t>statements)</t>
  </si>
  <si>
    <t xml:space="preserve">(The accompanying notes and the audited financial statements of the Group for the financial year ended </t>
  </si>
  <si>
    <t xml:space="preserve">31 December </t>
  </si>
  <si>
    <t xml:space="preserve">Retained profits </t>
  </si>
  <si>
    <t>Bank overdraft</t>
  </si>
  <si>
    <t>Dividend</t>
  </si>
  <si>
    <t>30 June 2005</t>
  </si>
  <si>
    <t>AS AT 30 JUNE 2005</t>
  </si>
  <si>
    <t>30 JUNE 2005</t>
  </si>
  <si>
    <t xml:space="preserve"> 30 June</t>
  </si>
  <si>
    <t>Goodwill on consolidation</t>
  </si>
  <si>
    <t>Dividend payable</t>
  </si>
  <si>
    <t>As at 30 June 2005</t>
  </si>
  <si>
    <t>Declared</t>
  </si>
  <si>
    <t>SHAREHOLDERS' EQUITY</t>
  </si>
  <si>
    <t>MINORITY INTEREST</t>
  </si>
  <si>
    <t>EXCHANGE DIFFERENCES</t>
  </si>
  <si>
    <t>Amounts owing to directors</t>
  </si>
  <si>
    <t>Dividend proposed</t>
  </si>
  <si>
    <t>CONDENSED CONSOLIDATED STATEMENT OF CHANGES IN EQUITY FOR THE QUARTER ENDED</t>
  </si>
  <si>
    <t xml:space="preserve">(The accompanying notes and the audited financial statements of the Group for the financial year ended 31 December 2004 form an integral part of, </t>
  </si>
  <si>
    <t>and should be read in conjunction with this interim financial statements)</t>
  </si>
  <si>
    <t>Amortisation of goodwill</t>
  </si>
  <si>
    <t>Exchange translation reserve</t>
  </si>
  <si>
    <t>Exchange translation differences</t>
  </si>
  <si>
    <t>Exchange Translation Reserve</t>
  </si>
  <si>
    <t>Acquisition of subsidiaries</t>
  </si>
  <si>
    <t>Accordingly, the individual current quarter results and cumulative quarters results comprise the results for six (6) months period ended 30 June 2005 for Sersol and MSSB, and post acquisition results of ACHL for two (2) months period ended 30 June 2005, and post acquisition results of MSPL for three (3) months period ended 30 June 2005.</t>
  </si>
  <si>
    <t>Basic (note B13)</t>
  </si>
  <si>
    <t>Diluted (note B13)</t>
  </si>
  <si>
    <t>Proceeds from issue of shares</t>
  </si>
  <si>
    <t>Sersol Technologies Berhad (SerSol) completed the acquisition of Multi Square Sdn. Bhd. (MSSB) on 1 September 2004.  
Also, Sersol completed the acquisition of Multi Square (S) Pte. Ltd. (MSPL) on 30 March 2005 and Asset Capital Holdings Limited (Hong Kong) (ACHL) on 22 April 2005. Hence, no comparative figures are available.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</si>
</sst>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_(* #,##0.0_);_(* \(#,##0.0\);_(* &quot;-&quot;??_);_(@_)"/>
    <numFmt numFmtId="193" formatCode="_(* #,##0_);_(* \(#,##0\);_(* &quot;-&quot;??_);_(@_)"/>
    <numFmt numFmtId="194" formatCode="dd\ mmmm\ yyyy"/>
    <numFmt numFmtId="195" formatCode="&quot;Yes&quot;;&quot;Yes&quot;;&quot;No&quot;"/>
    <numFmt numFmtId="196" formatCode="&quot;True&quot;;&quot;True&quot;;&quot;False&quot;"/>
    <numFmt numFmtId="197" formatCode="&quot;On&quot;;&quot;On&quot;;&quot;Off&quot;"/>
    <numFmt numFmtId="198" formatCode="0.0%"/>
    <numFmt numFmtId="199" formatCode="0.0"/>
    <numFmt numFmtId="200" formatCode="#,##0.0_);[Red]\(#,##0.0\)"/>
    <numFmt numFmtId="201" formatCode="_(* #,##0.0_);_(* \(#,##0.0\);_(* &quot;-&quot;?_);_(@_)"/>
    <numFmt numFmtId="202" formatCode="0.0000000"/>
    <numFmt numFmtId="203" formatCode="0.000000"/>
    <numFmt numFmtId="204" formatCode="0.00000"/>
    <numFmt numFmtId="205" formatCode="0.0000"/>
    <numFmt numFmtId="206" formatCode="0.000"/>
    <numFmt numFmtId="207" formatCode="0.000000000"/>
    <numFmt numFmtId="208" formatCode="0.0000000000"/>
    <numFmt numFmtId="209" formatCode="0.00000000"/>
    <numFmt numFmtId="210" formatCode="0.000%"/>
    <numFmt numFmtId="211" formatCode="0.0000%"/>
    <numFmt numFmtId="212" formatCode="mm/dd/yy"/>
    <numFmt numFmtId="213" formatCode="[$€-2]\ #,##0.00_);[Red]\([$€-2]\ #,##0.00\)"/>
    <numFmt numFmtId="214" formatCode="[$-409]dddd\,\ mmmm\ dd\,\ yyyy"/>
    <numFmt numFmtId="215" formatCode="0.00_);\(0.00\)"/>
    <numFmt numFmtId="216" formatCode="0.0_);\(0.0\)"/>
    <numFmt numFmtId="217" formatCode="0_);\(0\)"/>
  </numFmts>
  <fonts count="21">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14"/>
      <name val="Times New Roman"/>
      <family val="1"/>
    </font>
    <font>
      <u val="single"/>
      <sz val="9"/>
      <color indexed="12"/>
      <name val="Arial"/>
      <family val="0"/>
    </font>
    <font>
      <u val="single"/>
      <sz val="9"/>
      <color indexed="36"/>
      <name val="Arial"/>
      <family val="0"/>
    </font>
    <font>
      <sz val="11"/>
      <name val="Times New Roman"/>
      <family val="1"/>
    </font>
    <font>
      <b/>
      <sz val="14"/>
      <name val="Arial"/>
      <family val="2"/>
    </font>
    <font>
      <sz val="8"/>
      <name val="Arial"/>
      <family val="2"/>
    </font>
    <font>
      <sz val="9"/>
      <name val="Arial"/>
      <family val="2"/>
    </font>
    <font>
      <b/>
      <sz val="10"/>
      <name val="Arial"/>
      <family val="2"/>
    </font>
    <font>
      <b/>
      <sz val="11"/>
      <name val="Arial"/>
      <family val="2"/>
    </font>
    <font>
      <b/>
      <sz val="9"/>
      <name val="Arial"/>
      <family val="2"/>
    </font>
    <font>
      <b/>
      <sz val="13"/>
      <name val="Arial"/>
      <family val="2"/>
    </font>
    <font>
      <sz val="11"/>
      <name val="Arial"/>
      <family val="2"/>
    </font>
    <font>
      <b/>
      <u val="single"/>
      <sz val="11"/>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9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193"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Fill="1" applyAlignment="1">
      <alignment/>
    </xf>
    <xf numFmtId="193" fontId="1" fillId="0" borderId="0" xfId="15" applyNumberFormat="1" applyFont="1" applyFill="1" applyAlignment="1">
      <alignment/>
    </xf>
    <xf numFmtId="0" fontId="2" fillId="0" borderId="0" xfId="0" applyFont="1" applyAlignment="1">
      <alignment/>
    </xf>
    <xf numFmtId="0" fontId="6" fillId="0" borderId="0" xfId="0" applyFont="1" applyBorder="1" applyAlignment="1">
      <alignment horizontal="center"/>
    </xf>
    <xf numFmtId="0" fontId="1" fillId="0" borderId="0" xfId="0" applyFont="1" applyFill="1" applyBorder="1" applyAlignment="1">
      <alignment/>
    </xf>
    <xf numFmtId="0" fontId="6" fillId="0" borderId="0" xfId="21">
      <alignment/>
      <protection/>
    </xf>
    <xf numFmtId="0" fontId="7" fillId="0" borderId="0" xfId="0" applyFont="1" applyAlignment="1" quotePrefix="1">
      <alignment vertical="top" wrapText="1"/>
    </xf>
    <xf numFmtId="0" fontId="6" fillId="0" borderId="0" xfId="21" applyAlignment="1">
      <alignment horizontal="right" vertical="top" wrapText="1"/>
      <protection/>
    </xf>
    <xf numFmtId="0" fontId="6" fillId="0" borderId="0" xfId="21" applyAlignment="1">
      <alignment/>
      <protection/>
    </xf>
    <xf numFmtId="0" fontId="6" fillId="0" borderId="0" xfId="21" applyFill="1">
      <alignment/>
      <protection/>
    </xf>
    <xf numFmtId="0" fontId="12" fillId="0" borderId="0" xfId="0" applyFont="1" applyBorder="1" applyAlignment="1">
      <alignment horizontal="center"/>
    </xf>
    <xf numFmtId="0" fontId="14" fillId="0" borderId="0" xfId="0" applyFont="1" applyBorder="1" applyAlignment="1">
      <alignment horizontal="center"/>
    </xf>
    <xf numFmtId="0" fontId="0" fillId="0" borderId="0" xfId="0" applyFont="1" applyAlignment="1">
      <alignment/>
    </xf>
    <xf numFmtId="0" fontId="0" fillId="0" borderId="0" xfId="0" applyFont="1" applyFill="1" applyAlignment="1">
      <alignment/>
    </xf>
    <xf numFmtId="0" fontId="15" fillId="0" borderId="0" xfId="0" applyFont="1" applyAlignment="1">
      <alignment/>
    </xf>
    <xf numFmtId="0" fontId="16" fillId="0" borderId="0" xfId="0" applyFont="1" applyAlignment="1">
      <alignment/>
    </xf>
    <xf numFmtId="0" fontId="13"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15" fillId="0" borderId="0" xfId="0" applyFont="1" applyBorder="1" applyAlignment="1">
      <alignment/>
    </xf>
    <xf numFmtId="0" fontId="0" fillId="0" borderId="0" xfId="0" applyFont="1" applyAlignment="1">
      <alignment/>
    </xf>
    <xf numFmtId="0" fontId="15" fillId="0" borderId="0" xfId="0" applyFont="1" applyFill="1" applyAlignment="1">
      <alignment/>
    </xf>
    <xf numFmtId="0" fontId="17" fillId="0" borderId="0" xfId="0" applyFont="1" applyAlignment="1">
      <alignment/>
    </xf>
    <xf numFmtId="0" fontId="17" fillId="0" borderId="0" xfId="0" applyFont="1" applyAlignment="1" quotePrefix="1">
      <alignment vertical="top" wrapText="1"/>
    </xf>
    <xf numFmtId="0" fontId="18" fillId="0" borderId="0" xfId="0" applyFont="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15" fillId="0" borderId="0" xfId="0" applyFont="1" applyAlignment="1">
      <alignment horizontal="left"/>
    </xf>
    <xf numFmtId="0" fontId="11" fillId="0" borderId="0" xfId="0" applyFont="1" applyAlignment="1">
      <alignment/>
    </xf>
    <xf numFmtId="0" fontId="19" fillId="0" borderId="0" xfId="0" applyFont="1" applyAlignment="1">
      <alignment/>
    </xf>
    <xf numFmtId="0" fontId="19" fillId="0" borderId="0" xfId="0" applyFont="1" applyFill="1" applyAlignment="1">
      <alignment/>
    </xf>
    <xf numFmtId="0" fontId="16" fillId="0" borderId="0" xfId="0" applyFont="1" applyAlignment="1" quotePrefix="1">
      <alignment/>
    </xf>
    <xf numFmtId="0" fontId="16" fillId="0" borderId="0" xfId="0" applyFont="1" applyAlignment="1">
      <alignment horizontal="center"/>
    </xf>
    <xf numFmtId="0" fontId="16" fillId="0" borderId="0" xfId="0" applyFont="1" applyFill="1" applyAlignment="1">
      <alignment horizontal="right"/>
    </xf>
    <xf numFmtId="0" fontId="16" fillId="0" borderId="0" xfId="0" applyNumberFormat="1" applyFont="1" applyAlignment="1">
      <alignment horizontal="left"/>
    </xf>
    <xf numFmtId="0" fontId="19" fillId="0" borderId="0" xfId="0" applyFont="1" applyAlignment="1">
      <alignment vertical="center"/>
    </xf>
    <xf numFmtId="193" fontId="19" fillId="0" borderId="1" xfId="15" applyNumberFormat="1" applyFont="1" applyFill="1" applyBorder="1" applyAlignment="1">
      <alignment vertical="center"/>
    </xf>
    <xf numFmtId="193" fontId="19" fillId="0" borderId="0" xfId="15" applyNumberFormat="1" applyFont="1" applyBorder="1" applyAlignment="1">
      <alignment/>
    </xf>
    <xf numFmtId="0" fontId="19" fillId="0" borderId="0" xfId="0" applyNumberFormat="1" applyFont="1" applyAlignment="1">
      <alignment horizontal="left"/>
    </xf>
    <xf numFmtId="193" fontId="19" fillId="0" borderId="0" xfId="15" applyNumberFormat="1" applyFont="1" applyFill="1" applyBorder="1" applyAlignment="1">
      <alignment vertical="center"/>
    </xf>
    <xf numFmtId="193" fontId="19" fillId="0" borderId="0" xfId="15" applyNumberFormat="1" applyFont="1" applyAlignment="1">
      <alignment/>
    </xf>
    <xf numFmtId="0" fontId="19" fillId="0" borderId="0" xfId="0" applyFont="1" applyBorder="1" applyAlignment="1">
      <alignment vertical="center"/>
    </xf>
    <xf numFmtId="0" fontId="19" fillId="0" borderId="0" xfId="0" applyFont="1" applyBorder="1" applyAlignment="1">
      <alignment/>
    </xf>
    <xf numFmtId="0" fontId="11" fillId="0" borderId="0" xfId="0" applyFont="1" applyBorder="1" applyAlignment="1">
      <alignment/>
    </xf>
    <xf numFmtId="0" fontId="19" fillId="0" borderId="0" xfId="0" applyNumberFormat="1" applyFont="1" applyAlignment="1">
      <alignment horizontal="left" wrapText="1"/>
    </xf>
    <xf numFmtId="0" fontId="19" fillId="0" borderId="0" xfId="0" applyFont="1" applyBorder="1" applyAlignment="1">
      <alignment wrapText="1"/>
    </xf>
    <xf numFmtId="193" fontId="19" fillId="0" borderId="0" xfId="15" applyNumberFormat="1" applyFont="1" applyBorder="1" applyAlignment="1">
      <alignment wrapText="1"/>
    </xf>
    <xf numFmtId="0" fontId="11" fillId="0" borderId="0" xfId="0" applyFont="1" applyBorder="1" applyAlignment="1">
      <alignment wrapText="1"/>
    </xf>
    <xf numFmtId="0" fontId="19" fillId="0" borderId="0" xfId="0" applyNumberFormat="1" applyFont="1" applyAlignment="1">
      <alignment horizontal="left" vertical="top"/>
    </xf>
    <xf numFmtId="0" fontId="19" fillId="0" borderId="0" xfId="0" applyFont="1" applyAlignment="1">
      <alignment vertical="top"/>
    </xf>
    <xf numFmtId="193" fontId="19" fillId="0" borderId="2" xfId="15" applyNumberFormat="1" applyFont="1" applyFill="1" applyBorder="1" applyAlignment="1">
      <alignment vertical="top"/>
    </xf>
    <xf numFmtId="193" fontId="19" fillId="0" borderId="0" xfId="15" applyNumberFormat="1" applyFont="1" applyAlignment="1">
      <alignment vertical="top"/>
    </xf>
    <xf numFmtId="0" fontId="11" fillId="0" borderId="0" xfId="0" applyFont="1" applyAlignment="1">
      <alignment vertical="top"/>
    </xf>
    <xf numFmtId="193" fontId="19" fillId="0" borderId="0" xfId="15" applyNumberFormat="1" applyFont="1" applyFill="1" applyAlignment="1">
      <alignment vertical="top"/>
    </xf>
    <xf numFmtId="0" fontId="16" fillId="0" borderId="0" xfId="0" applyNumberFormat="1" applyFont="1" applyAlignment="1">
      <alignment horizontal="left" vertical="center" wrapText="1"/>
    </xf>
    <xf numFmtId="0" fontId="16" fillId="0" borderId="0" xfId="0" applyFont="1" applyAlignment="1">
      <alignment vertical="center"/>
    </xf>
    <xf numFmtId="193" fontId="19" fillId="0" borderId="0" xfId="15" applyNumberFormat="1" applyFont="1" applyAlignment="1">
      <alignment vertical="center"/>
    </xf>
    <xf numFmtId="0" fontId="11" fillId="0" borderId="0" xfId="0" applyFont="1" applyAlignment="1">
      <alignment vertical="center"/>
    </xf>
    <xf numFmtId="0" fontId="19" fillId="0" borderId="0" xfId="0" applyFont="1" applyAlignment="1">
      <alignment/>
    </xf>
    <xf numFmtId="193" fontId="16" fillId="0" borderId="0" xfId="15" applyNumberFormat="1" applyFont="1" applyFill="1" applyAlignment="1">
      <alignment/>
    </xf>
    <xf numFmtId="0" fontId="19" fillId="0" borderId="0" xfId="0" applyFont="1" applyAlignment="1">
      <alignment horizontal="left" vertical="top" wrapText="1"/>
    </xf>
    <xf numFmtId="0" fontId="19" fillId="0" borderId="0" xfId="0" applyFont="1" applyFill="1" applyAlignment="1">
      <alignment horizontal="left" vertical="top" wrapText="1" indent="1"/>
    </xf>
    <xf numFmtId="0" fontId="19" fillId="0" borderId="0" xfId="0" applyFont="1" applyFill="1" applyAlignment="1">
      <alignment vertical="top" wrapText="1"/>
    </xf>
    <xf numFmtId="43" fontId="19" fillId="0" borderId="0" xfId="15" applyFont="1" applyFill="1" applyAlignment="1">
      <alignment vertical="top"/>
    </xf>
    <xf numFmtId="0" fontId="11" fillId="0" borderId="0" xfId="0" applyFont="1" applyFill="1" applyAlignment="1">
      <alignment/>
    </xf>
    <xf numFmtId="0" fontId="19" fillId="0" borderId="0" xfId="0" applyFont="1" applyAlignment="1">
      <alignment horizontal="right"/>
    </xf>
    <xf numFmtId="0" fontId="16" fillId="0" borderId="0" xfId="0" applyFont="1" applyAlignment="1">
      <alignment horizontal="center" wrapText="1"/>
    </xf>
    <xf numFmtId="0" fontId="19" fillId="0" borderId="0" xfId="0" applyFont="1" applyAlignment="1">
      <alignment horizontal="center"/>
    </xf>
    <xf numFmtId="0" fontId="16" fillId="0" borderId="0" xfId="0" applyFont="1" applyFill="1" applyAlignment="1">
      <alignment horizontal="center"/>
    </xf>
    <xf numFmtId="15" fontId="16" fillId="0" borderId="0" xfId="0" applyNumberFormat="1" applyFont="1" applyFill="1" applyAlignment="1" quotePrefix="1">
      <alignment horizontal="center" vertical="top" wrapText="1"/>
    </xf>
    <xf numFmtId="193" fontId="19" fillId="0" borderId="0" xfId="15" applyNumberFormat="1" applyFont="1" applyFill="1" applyBorder="1" applyAlignment="1">
      <alignment wrapText="1"/>
    </xf>
    <xf numFmtId="193" fontId="19" fillId="0" borderId="0" xfId="15" applyNumberFormat="1" applyFont="1" applyBorder="1" applyAlignment="1">
      <alignment vertical="top"/>
    </xf>
    <xf numFmtId="14" fontId="16" fillId="0" borderId="0" xfId="0" applyNumberFormat="1" applyFont="1" applyAlignment="1">
      <alignment horizontal="center"/>
    </xf>
    <xf numFmtId="14" fontId="16" fillId="0" borderId="0" xfId="0" applyNumberFormat="1" applyFont="1" applyFill="1" applyAlignment="1" quotePrefix="1">
      <alignment horizontal="center"/>
    </xf>
    <xf numFmtId="193" fontId="19" fillId="0" borderId="0" xfId="15" applyNumberFormat="1" applyFont="1" applyFill="1" applyAlignment="1">
      <alignment/>
    </xf>
    <xf numFmtId="193" fontId="19" fillId="0" borderId="2" xfId="15" applyNumberFormat="1" applyFont="1" applyFill="1" applyBorder="1" applyAlignment="1">
      <alignment/>
    </xf>
    <xf numFmtId="0" fontId="19" fillId="0" borderId="0" xfId="0" applyFont="1" applyAlignment="1">
      <alignment horizontal="left" indent="1"/>
    </xf>
    <xf numFmtId="193" fontId="19" fillId="0" borderId="3" xfId="15" applyNumberFormat="1" applyFont="1" applyFill="1" applyBorder="1" applyAlignment="1">
      <alignment/>
    </xf>
    <xf numFmtId="193" fontId="16" fillId="0" borderId="4" xfId="15" applyNumberFormat="1" applyFont="1" applyFill="1" applyBorder="1" applyAlignment="1">
      <alignment/>
    </xf>
    <xf numFmtId="193" fontId="19" fillId="0" borderId="4" xfId="15" applyNumberFormat="1" applyFont="1" applyFill="1" applyBorder="1" applyAlignment="1">
      <alignment/>
    </xf>
    <xf numFmtId="193" fontId="19" fillId="0" borderId="5" xfId="15" applyNumberFormat="1" applyFont="1" applyFill="1" applyBorder="1" applyAlignment="1">
      <alignment/>
    </xf>
    <xf numFmtId="193" fontId="16" fillId="0" borderId="5" xfId="15" applyNumberFormat="1" applyFont="1" applyFill="1" applyBorder="1" applyAlignment="1">
      <alignment/>
    </xf>
    <xf numFmtId="193" fontId="19" fillId="0" borderId="4" xfId="15" applyNumberFormat="1" applyFont="1" applyBorder="1" applyAlignment="1">
      <alignment/>
    </xf>
    <xf numFmtId="193" fontId="19" fillId="0" borderId="0" xfId="15" applyNumberFormat="1" applyFont="1" applyFill="1" applyBorder="1" applyAlignment="1">
      <alignment/>
    </xf>
    <xf numFmtId="193" fontId="16" fillId="0" borderId="0" xfId="15" applyNumberFormat="1" applyFont="1" applyFill="1" applyBorder="1" applyAlignment="1">
      <alignment/>
    </xf>
    <xf numFmtId="193" fontId="19" fillId="0" borderId="6" xfId="15" applyNumberFormat="1" applyFont="1" applyFill="1" applyBorder="1" applyAlignment="1">
      <alignment/>
    </xf>
    <xf numFmtId="193" fontId="16" fillId="0" borderId="6" xfId="15" applyNumberFormat="1" applyFont="1" applyFill="1" applyBorder="1" applyAlignment="1">
      <alignment/>
    </xf>
    <xf numFmtId="0" fontId="19" fillId="0" borderId="0" xfId="0" applyFont="1" applyAlignment="1">
      <alignment horizontal="left"/>
    </xf>
    <xf numFmtId="193" fontId="19" fillId="0" borderId="7" xfId="15" applyNumberFormat="1" applyFont="1" applyFill="1" applyBorder="1" applyAlignment="1">
      <alignment/>
    </xf>
    <xf numFmtId="193" fontId="16" fillId="0" borderId="7" xfId="15" applyNumberFormat="1" applyFont="1" applyFill="1" applyBorder="1" applyAlignment="1">
      <alignment/>
    </xf>
    <xf numFmtId="193" fontId="19" fillId="0" borderId="7" xfId="15" applyNumberFormat="1" applyFont="1" applyBorder="1" applyAlignment="1">
      <alignment/>
    </xf>
    <xf numFmtId="193" fontId="19" fillId="0" borderId="0" xfId="0" applyNumberFormat="1" applyFont="1" applyAlignment="1">
      <alignment/>
    </xf>
    <xf numFmtId="193" fontId="19" fillId="0" borderId="8" xfId="15" applyNumberFormat="1" applyFont="1" applyFill="1" applyBorder="1" applyAlignment="1">
      <alignment/>
    </xf>
    <xf numFmtId="43" fontId="19" fillId="0" borderId="0" xfId="15" applyFont="1" applyFill="1" applyBorder="1" applyAlignment="1">
      <alignment/>
    </xf>
    <xf numFmtId="0" fontId="19" fillId="0" borderId="0" xfId="0" applyFont="1" applyFill="1" applyBorder="1" applyAlignment="1">
      <alignment/>
    </xf>
    <xf numFmtId="0" fontId="16" fillId="0" borderId="0" xfId="0" applyFont="1" applyBorder="1" applyAlignment="1">
      <alignment/>
    </xf>
    <xf numFmtId="0" fontId="19" fillId="0" borderId="0" xfId="21" applyFont="1">
      <alignment/>
      <protection/>
    </xf>
    <xf numFmtId="0" fontId="16" fillId="0" borderId="0" xfId="0" applyFont="1" applyFill="1" applyBorder="1" applyAlignment="1">
      <alignment horizontal="right"/>
    </xf>
    <xf numFmtId="14" fontId="16" fillId="0" borderId="0" xfId="0" applyNumberFormat="1" applyFont="1" applyFill="1" applyAlignment="1">
      <alignment horizontal="right"/>
    </xf>
    <xf numFmtId="14" fontId="16" fillId="0" borderId="0" xfId="0" applyNumberFormat="1" applyFont="1" applyFill="1" applyBorder="1" applyAlignment="1">
      <alignment horizontal="right"/>
    </xf>
    <xf numFmtId="193" fontId="19" fillId="0" borderId="1" xfId="15" applyNumberFormat="1" applyFont="1" applyFill="1" applyBorder="1" applyAlignment="1">
      <alignment/>
    </xf>
    <xf numFmtId="193" fontId="19" fillId="0" borderId="2" xfId="15" applyNumberFormat="1" applyFont="1" applyFill="1" applyBorder="1" applyAlignment="1">
      <alignment horizontal="right"/>
    </xf>
    <xf numFmtId="0" fontId="19" fillId="0" borderId="0" xfId="21" applyFont="1" applyAlignment="1">
      <alignment/>
      <protection/>
    </xf>
    <xf numFmtId="0" fontId="16" fillId="0" borderId="0" xfId="21" applyFont="1" applyAlignment="1">
      <alignment horizontal="right" vertical="top" wrapText="1"/>
      <protection/>
    </xf>
    <xf numFmtId="0" fontId="19" fillId="0" borderId="0" xfId="21" applyFont="1" applyFill="1" applyAlignment="1">
      <alignment horizontal="right" vertical="top" wrapText="1"/>
      <protection/>
    </xf>
    <xf numFmtId="0" fontId="19" fillId="0" borderId="0" xfId="21" applyFont="1" applyAlignment="1">
      <alignment horizontal="right" vertical="top" wrapText="1"/>
      <protection/>
    </xf>
    <xf numFmtId="193" fontId="16" fillId="0" borderId="0" xfId="15" applyNumberFormat="1" applyFont="1" applyAlignment="1">
      <alignment/>
    </xf>
    <xf numFmtId="193" fontId="19" fillId="0" borderId="0" xfId="21" applyNumberFormat="1" applyFont="1" applyFill="1" applyAlignment="1">
      <alignment/>
      <protection/>
    </xf>
    <xf numFmtId="193" fontId="19" fillId="0" borderId="0" xfId="15" applyNumberFormat="1" applyFont="1" applyAlignment="1">
      <alignment/>
    </xf>
    <xf numFmtId="15" fontId="16" fillId="0" borderId="0" xfId="0" applyNumberFormat="1" applyFont="1" applyAlignment="1" quotePrefix="1">
      <alignment/>
    </xf>
    <xf numFmtId="0" fontId="16" fillId="0" borderId="0" xfId="21" applyFont="1" applyAlignment="1">
      <alignment horizontal="center" vertical="top" wrapText="1"/>
      <protection/>
    </xf>
    <xf numFmtId="193" fontId="19" fillId="0" borderId="2" xfId="15" applyNumberFormat="1" applyFont="1" applyBorder="1" applyAlignment="1">
      <alignment/>
    </xf>
    <xf numFmtId="193" fontId="19" fillId="0" borderId="1" xfId="15" applyNumberFormat="1" applyFont="1" applyBorder="1" applyAlignment="1">
      <alignment/>
    </xf>
    <xf numFmtId="0" fontId="19" fillId="0" borderId="0" xfId="0" applyFont="1" applyAlignment="1">
      <alignment horizontal="left" vertical="top"/>
    </xf>
    <xf numFmtId="0" fontId="0" fillId="0" borderId="0" xfId="0" applyAlignment="1">
      <alignment horizontal="left" vertical="top"/>
    </xf>
    <xf numFmtId="193" fontId="19" fillId="0" borderId="0" xfId="15" applyNumberFormat="1" applyFont="1" applyFill="1" applyBorder="1" applyAlignment="1">
      <alignment horizontal="right"/>
    </xf>
    <xf numFmtId="43" fontId="19" fillId="0" borderId="0" xfId="15" applyFont="1" applyFill="1" applyAlignment="1">
      <alignment horizontal="right" vertical="top"/>
    </xf>
    <xf numFmtId="193" fontId="19" fillId="0" borderId="0" xfId="15" applyNumberFormat="1" applyFont="1" applyFill="1" applyAlignment="1">
      <alignment horizontal="right" vertical="top"/>
    </xf>
    <xf numFmtId="193" fontId="19" fillId="0" borderId="0" xfId="15" applyNumberFormat="1" applyFont="1" applyFill="1" applyAlignment="1">
      <alignment horizontal="right"/>
    </xf>
    <xf numFmtId="0" fontId="16" fillId="0" borderId="0" xfId="0" applyNumberFormat="1" applyFont="1" applyAlignment="1">
      <alignment horizontal="left" vertical="top"/>
    </xf>
    <xf numFmtId="193" fontId="19" fillId="0" borderId="1" xfId="15" applyNumberFormat="1" applyFont="1" applyFill="1" applyBorder="1" applyAlignment="1">
      <alignment horizontal="right" vertical="center"/>
    </xf>
    <xf numFmtId="193" fontId="19" fillId="0" borderId="0" xfId="15" applyNumberFormat="1" applyFont="1" applyFill="1" applyBorder="1" applyAlignment="1">
      <alignment horizontal="right" vertical="center"/>
    </xf>
    <xf numFmtId="193" fontId="19" fillId="0" borderId="2" xfId="15" applyNumberFormat="1" applyFont="1" applyFill="1" applyBorder="1" applyAlignment="1">
      <alignment horizontal="right" vertical="top"/>
    </xf>
    <xf numFmtId="193" fontId="19" fillId="0" borderId="0" xfId="15" applyNumberFormat="1" applyFont="1" applyAlignment="1">
      <alignment horizontal="right"/>
    </xf>
    <xf numFmtId="193" fontId="19" fillId="0" borderId="1" xfId="15" applyNumberFormat="1" applyFont="1" applyFill="1" applyBorder="1" applyAlignment="1">
      <alignment horizontal="right"/>
    </xf>
    <xf numFmtId="193" fontId="16" fillId="0" borderId="0" xfId="15" applyNumberFormat="1" applyFont="1" applyFill="1" applyBorder="1" applyAlignment="1">
      <alignment horizontal="right"/>
    </xf>
    <xf numFmtId="0" fontId="19" fillId="0" borderId="0" xfId="0" applyFont="1" applyFill="1" applyBorder="1" applyAlignment="1">
      <alignment wrapText="1"/>
    </xf>
    <xf numFmtId="0" fontId="16" fillId="0" borderId="0" xfId="0" applyNumberFormat="1" applyFont="1" applyFill="1" applyAlignment="1">
      <alignment horizontal="left" vertical="top" wrapText="1"/>
    </xf>
    <xf numFmtId="0" fontId="19" fillId="0" borderId="0" xfId="0" applyFont="1" applyFill="1" applyBorder="1" applyAlignment="1">
      <alignment vertical="center"/>
    </xf>
    <xf numFmtId="0" fontId="11" fillId="0" borderId="0" xfId="0" applyFont="1" applyFill="1" applyBorder="1" applyAlignment="1">
      <alignment/>
    </xf>
    <xf numFmtId="0" fontId="19" fillId="0" borderId="0" xfId="0" applyNumberFormat="1" applyFont="1" applyFill="1" applyAlignment="1">
      <alignment horizontal="left" vertical="top"/>
    </xf>
    <xf numFmtId="0" fontId="19" fillId="0" borderId="0" xfId="0" applyFont="1" applyFill="1" applyBorder="1" applyAlignment="1">
      <alignment/>
    </xf>
    <xf numFmtId="0" fontId="11" fillId="0" borderId="0" xfId="0" applyFont="1" applyFill="1" applyBorder="1" applyAlignment="1">
      <alignment/>
    </xf>
    <xf numFmtId="0" fontId="19" fillId="0" borderId="0" xfId="0" applyNumberFormat="1" applyFont="1" applyFill="1" applyAlignment="1">
      <alignment horizontal="left"/>
    </xf>
    <xf numFmtId="0" fontId="19" fillId="0" borderId="0" xfId="0" applyNumberFormat="1" applyFont="1" applyFill="1" applyAlignment="1">
      <alignment horizontal="left" wrapText="1"/>
    </xf>
    <xf numFmtId="0" fontId="11" fillId="0" borderId="0" xfId="0" applyFont="1" applyFill="1" applyBorder="1" applyAlignment="1">
      <alignment wrapText="1"/>
    </xf>
    <xf numFmtId="193" fontId="19" fillId="0" borderId="2" xfId="15" applyNumberFormat="1" applyFont="1" applyFill="1" applyBorder="1" applyAlignment="1">
      <alignment horizontal="right" vertical="center"/>
    </xf>
    <xf numFmtId="0" fontId="19" fillId="0" borderId="0" xfId="0" applyFont="1" applyFill="1" applyAlignment="1">
      <alignment horizontal="center"/>
    </xf>
    <xf numFmtId="193" fontId="19" fillId="0" borderId="4" xfId="15" applyNumberFormat="1" applyFont="1" applyFill="1" applyBorder="1" applyAlignment="1">
      <alignment horizontal="right"/>
    </xf>
    <xf numFmtId="0" fontId="16" fillId="0" borderId="0" xfId="0" applyFont="1" applyFill="1" applyAlignment="1">
      <alignment/>
    </xf>
    <xf numFmtId="0" fontId="19" fillId="0" borderId="0" xfId="21" applyFont="1" applyFill="1">
      <alignment/>
      <protection/>
    </xf>
    <xf numFmtId="0" fontId="16" fillId="0" borderId="0" xfId="0" applyFont="1" applyAlignment="1">
      <alignment/>
    </xf>
    <xf numFmtId="0" fontId="19" fillId="0" borderId="0" xfId="21" applyFont="1" applyAlignment="1">
      <alignment horizontal="left" wrapText="1"/>
      <protection/>
    </xf>
    <xf numFmtId="43" fontId="19" fillId="0" borderId="0" xfId="15" applyNumberFormat="1" applyFont="1" applyFill="1" applyAlignment="1">
      <alignment vertical="top"/>
    </xf>
    <xf numFmtId="193" fontId="0" fillId="0" borderId="9" xfId="15" applyNumberFormat="1" applyFont="1" applyFill="1" applyBorder="1" applyAlignment="1">
      <alignment horizontal="right"/>
    </xf>
    <xf numFmtId="193" fontId="19" fillId="0" borderId="0" xfId="15" applyNumberFormat="1" applyFont="1" applyFill="1" applyBorder="1" applyAlignment="1">
      <alignment vertical="top"/>
    </xf>
    <xf numFmtId="0" fontId="19" fillId="0" borderId="0" xfId="21" applyFont="1" applyFill="1" applyAlignment="1">
      <alignment horizontal="left" wrapText="1"/>
      <protection/>
    </xf>
    <xf numFmtId="0" fontId="19" fillId="0" borderId="0" xfId="21" applyFont="1" applyFill="1" applyAlignment="1">
      <alignment/>
      <protection/>
    </xf>
    <xf numFmtId="0" fontId="6" fillId="0" borderId="0" xfId="21" applyFill="1" applyAlignment="1">
      <alignment/>
      <protection/>
    </xf>
    <xf numFmtId="193" fontId="19" fillId="0" borderId="0" xfId="15" applyNumberFormat="1" applyFont="1" applyFill="1" applyBorder="1" applyAlignment="1">
      <alignment horizontal="center"/>
    </xf>
    <xf numFmtId="193" fontId="19" fillId="0" borderId="0" xfId="15" applyNumberFormat="1" applyFont="1" applyFill="1" applyBorder="1" applyAlignment="1">
      <alignment/>
    </xf>
    <xf numFmtId="193" fontId="19" fillId="0" borderId="0" xfId="15" applyNumberFormat="1" applyFont="1" applyBorder="1" applyAlignment="1">
      <alignment/>
    </xf>
    <xf numFmtId="0" fontId="3" fillId="0" borderId="0" xfId="0" applyFont="1" applyFill="1" applyAlignment="1">
      <alignment/>
    </xf>
    <xf numFmtId="0" fontId="16" fillId="0" borderId="0" xfId="0" applyFont="1" applyFill="1" applyBorder="1" applyAlignment="1">
      <alignment/>
    </xf>
    <xf numFmtId="0" fontId="16" fillId="0" borderId="0" xfId="0" applyFont="1" applyFill="1" applyAlignment="1">
      <alignment/>
    </xf>
    <xf numFmtId="0" fontId="16" fillId="0" borderId="0" xfId="0" applyFont="1" applyFill="1" applyAlignment="1">
      <alignment wrapText="1"/>
    </xf>
    <xf numFmtId="0" fontId="16" fillId="0" borderId="0" xfId="0" applyFont="1" applyFill="1" applyAlignment="1">
      <alignment horizontal="center" wrapText="1"/>
    </xf>
    <xf numFmtId="0" fontId="19" fillId="0" borderId="0" xfId="21" applyFont="1" applyFill="1" applyAlignment="1">
      <alignment wrapText="1"/>
      <protection/>
    </xf>
    <xf numFmtId="0" fontId="2" fillId="0" borderId="0" xfId="21" applyFont="1" applyFill="1" applyAlignment="1">
      <alignment wrapText="1"/>
      <protection/>
    </xf>
    <xf numFmtId="0" fontId="2" fillId="0" borderId="0" xfId="21" applyFont="1" applyFill="1">
      <alignment/>
      <protection/>
    </xf>
    <xf numFmtId="0" fontId="19" fillId="0" borderId="0" xfId="0" applyFont="1" applyFill="1" applyBorder="1" applyAlignment="1">
      <alignment horizontal="left"/>
    </xf>
    <xf numFmtId="0" fontId="15" fillId="0" borderId="0" xfId="0" applyFont="1" applyFill="1" applyBorder="1" applyAlignment="1">
      <alignment horizontal="right"/>
    </xf>
    <xf numFmtId="193" fontId="0" fillId="0" borderId="0" xfId="15" applyNumberFormat="1" applyFont="1" applyFill="1" applyBorder="1" applyAlignment="1">
      <alignment horizontal="right"/>
    </xf>
    <xf numFmtId="193" fontId="19" fillId="0" borderId="2" xfId="15" applyNumberFormat="1" applyFont="1" applyFill="1" applyBorder="1" applyAlignment="1">
      <alignment/>
    </xf>
    <xf numFmtId="0" fontId="8" fillId="0" borderId="0" xfId="0" applyFont="1" applyFill="1" applyAlignment="1">
      <alignment horizontal="center"/>
    </xf>
    <xf numFmtId="0" fontId="0" fillId="0" borderId="0" xfId="0" applyFont="1" applyFill="1" applyAlignment="1">
      <alignment/>
    </xf>
    <xf numFmtId="0" fontId="6" fillId="0" borderId="0" xfId="21" applyFont="1" applyFill="1" applyAlignment="1">
      <alignment/>
      <protection/>
    </xf>
    <xf numFmtId="0" fontId="16" fillId="0" borderId="0" xfId="0" applyFont="1" applyFill="1" applyBorder="1" applyAlignment="1">
      <alignment/>
    </xf>
    <xf numFmtId="0" fontId="19" fillId="0" borderId="0" xfId="0" applyFont="1" applyFill="1" applyAlignment="1">
      <alignment/>
    </xf>
    <xf numFmtId="15" fontId="16" fillId="0" borderId="0" xfId="21" applyNumberFormat="1" applyFont="1" applyFill="1" applyAlignment="1" quotePrefix="1">
      <alignment/>
      <protection/>
    </xf>
    <xf numFmtId="0" fontId="0" fillId="0" borderId="0" xfId="21" applyFont="1" applyFill="1" applyAlignment="1">
      <alignment/>
      <protection/>
    </xf>
    <xf numFmtId="43" fontId="19" fillId="0" borderId="0" xfId="15" applyNumberFormat="1" applyFont="1" applyFill="1" applyBorder="1" applyAlignment="1">
      <alignment/>
    </xf>
    <xf numFmtId="0" fontId="19" fillId="0" borderId="0" xfId="0" applyFont="1" applyAlignment="1">
      <alignment horizontal="left" vertical="top" wrapText="1"/>
    </xf>
    <xf numFmtId="0" fontId="18" fillId="0" borderId="0" xfId="0" applyFont="1" applyBorder="1" applyAlignment="1">
      <alignment horizontal="left"/>
    </xf>
    <xf numFmtId="0" fontId="0" fillId="0" borderId="0" xfId="0" applyFont="1" applyBorder="1" applyAlignment="1">
      <alignment horizontal="left"/>
    </xf>
    <xf numFmtId="0" fontId="20" fillId="0" borderId="0" xfId="0" applyFont="1" applyAlignment="1">
      <alignment horizontal="center"/>
    </xf>
    <xf numFmtId="0" fontId="18" fillId="0" borderId="0" xfId="0" applyFont="1" applyFill="1" applyAlignment="1">
      <alignment horizontal="left"/>
    </xf>
    <xf numFmtId="0" fontId="16" fillId="0" borderId="0" xfId="0" applyFont="1" applyFill="1" applyAlignment="1">
      <alignment vertical="top" wrapText="1"/>
    </xf>
    <xf numFmtId="0" fontId="16" fillId="0" borderId="0" xfId="0" applyFont="1" applyFill="1" applyAlignment="1" quotePrefix="1">
      <alignment vertical="top" wrapText="1"/>
    </xf>
    <xf numFmtId="0" fontId="19" fillId="0" borderId="0" xfId="21" applyFont="1" applyFill="1" applyAlignment="1">
      <alignment horizontal="left" wrapText="1"/>
      <protection/>
    </xf>
    <xf numFmtId="0" fontId="19" fillId="0" borderId="0" xfId="21" applyFont="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v\Local%20Settings\Temp\stb%20q2%20(1)-Ell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Cashflow"/>
      <sheetName val="Changes in Equity"/>
    </sheetNames>
    <sheetDataSet>
      <sheetData sheetId="0">
        <row r="12">
          <cell r="C12" t="str">
            <v>30 June 2005</v>
          </cell>
          <cell r="D12" t="str">
            <v>30 June 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9"/>
  <sheetViews>
    <sheetView showGridLines="0" workbookViewId="0" topLeftCell="A19">
      <selection activeCell="D15" sqref="D15"/>
    </sheetView>
  </sheetViews>
  <sheetFormatPr defaultColWidth="9.140625" defaultRowHeight="12.75"/>
  <cols>
    <col min="1" max="1" width="39.00390625" style="21" customWidth="1"/>
    <col min="2" max="2" width="0.9921875" style="21" customWidth="1"/>
    <col min="3" max="3" width="17.7109375" style="22" customWidth="1"/>
    <col min="4" max="4" width="17.7109375" style="21" customWidth="1"/>
    <col min="5" max="5" width="1.7109375" style="21" customWidth="1"/>
    <col min="6" max="6" width="17.7109375" style="22" customWidth="1"/>
    <col min="7" max="7" width="17.7109375" style="21" customWidth="1"/>
    <col min="8" max="8" width="9.00390625" style="21" customWidth="1"/>
    <col min="9" max="16384" width="9.140625" style="1" customWidth="1"/>
  </cols>
  <sheetData>
    <row r="1" spans="1:9" ht="18.75">
      <c r="A1" s="182" t="s">
        <v>52</v>
      </c>
      <c r="B1" s="182"/>
      <c r="C1" s="182"/>
      <c r="D1" s="182"/>
      <c r="E1" s="182"/>
      <c r="F1" s="182"/>
      <c r="G1" s="182"/>
      <c r="H1" s="19"/>
      <c r="I1" s="5"/>
    </row>
    <row r="2" spans="1:9" ht="12.75">
      <c r="A2" s="183" t="s">
        <v>53</v>
      </c>
      <c r="B2" s="183"/>
      <c r="C2" s="183"/>
      <c r="D2" s="183"/>
      <c r="E2" s="183"/>
      <c r="F2" s="183"/>
      <c r="G2" s="183"/>
      <c r="H2" s="20"/>
      <c r="I2" s="6"/>
    </row>
    <row r="3" spans="1:7" ht="12.75">
      <c r="A3" s="34" t="s">
        <v>21</v>
      </c>
      <c r="B3" s="34"/>
      <c r="C3" s="35"/>
      <c r="D3" s="34"/>
      <c r="E3" s="34"/>
      <c r="F3" s="35"/>
      <c r="G3" s="36"/>
    </row>
    <row r="4" spans="1:7" ht="15">
      <c r="A4" s="24"/>
      <c r="G4" s="23"/>
    </row>
    <row r="5" spans="1:7" ht="12.75">
      <c r="A5" s="25"/>
      <c r="G5" s="23"/>
    </row>
    <row r="6" spans="1:8" s="2" customFormat="1" ht="12.75">
      <c r="A6" s="26"/>
      <c r="B6" s="26"/>
      <c r="C6" s="27"/>
      <c r="D6" s="26"/>
      <c r="E6" s="26"/>
      <c r="F6" s="27"/>
      <c r="G6" s="28"/>
      <c r="H6" s="26"/>
    </row>
    <row r="7" spans="1:8" s="37" customFormat="1" ht="15">
      <c r="A7" s="24" t="s">
        <v>66</v>
      </c>
      <c r="B7" s="38"/>
      <c r="C7" s="39"/>
      <c r="D7" s="38"/>
      <c r="E7" s="38"/>
      <c r="F7" s="39"/>
      <c r="G7" s="38"/>
      <c r="H7" s="38"/>
    </row>
    <row r="8" spans="1:8" s="37" customFormat="1" ht="15">
      <c r="A8" s="40" t="s">
        <v>91</v>
      </c>
      <c r="B8" s="38"/>
      <c r="C8" s="39"/>
      <c r="D8" s="38"/>
      <c r="E8" s="38"/>
      <c r="F8" s="39"/>
      <c r="G8" s="38"/>
      <c r="H8" s="38"/>
    </row>
    <row r="9" spans="1:8" s="37" customFormat="1" ht="15">
      <c r="A9" s="24" t="s">
        <v>67</v>
      </c>
      <c r="B9" s="38"/>
      <c r="C9" s="39"/>
      <c r="D9" s="38"/>
      <c r="E9" s="38"/>
      <c r="F9" s="39"/>
      <c r="G9" s="38"/>
      <c r="H9" s="38"/>
    </row>
    <row r="10" spans="1:8" s="37" customFormat="1" ht="15">
      <c r="A10" s="38"/>
      <c r="B10" s="38"/>
      <c r="C10" s="184" t="s">
        <v>22</v>
      </c>
      <c r="D10" s="184"/>
      <c r="E10" s="38"/>
      <c r="F10" s="184" t="s">
        <v>23</v>
      </c>
      <c r="G10" s="184"/>
      <c r="H10" s="38"/>
    </row>
    <row r="11" spans="1:8" s="37" customFormat="1" ht="45">
      <c r="A11" s="38"/>
      <c r="B11" s="38"/>
      <c r="C11" s="41" t="s">
        <v>24</v>
      </c>
      <c r="D11" s="75" t="s">
        <v>25</v>
      </c>
      <c r="E11" s="38"/>
      <c r="F11" s="75" t="s">
        <v>26</v>
      </c>
      <c r="G11" s="75" t="s">
        <v>27</v>
      </c>
      <c r="H11" s="38"/>
    </row>
    <row r="12" spans="1:8" s="37" customFormat="1" ht="15">
      <c r="A12" s="76"/>
      <c r="B12" s="76"/>
      <c r="C12" s="78" t="s">
        <v>89</v>
      </c>
      <c r="D12" s="78" t="str">
        <f>C12</f>
        <v>30 June 2005</v>
      </c>
      <c r="E12" s="41"/>
      <c r="F12" s="78" t="str">
        <f>C12</f>
        <v>30 June 2005</v>
      </c>
      <c r="G12" s="78" t="str">
        <f>D12</f>
        <v>30 June 2005</v>
      </c>
      <c r="H12" s="76"/>
    </row>
    <row r="13" spans="1:8" s="37" customFormat="1" ht="15">
      <c r="A13" s="76"/>
      <c r="B13" s="76"/>
      <c r="C13" s="77" t="s">
        <v>1</v>
      </c>
      <c r="D13" s="41" t="s">
        <v>1</v>
      </c>
      <c r="E13" s="41"/>
      <c r="F13" s="77" t="s">
        <v>1</v>
      </c>
      <c r="G13" s="41" t="s">
        <v>1</v>
      </c>
      <c r="H13" s="76"/>
    </row>
    <row r="14" spans="1:8" s="37" customFormat="1" ht="15">
      <c r="A14" s="38"/>
      <c r="B14" s="38"/>
      <c r="C14" s="39"/>
      <c r="D14" s="38"/>
      <c r="E14" s="38"/>
      <c r="F14" s="39"/>
      <c r="G14" s="38"/>
      <c r="H14" s="38"/>
    </row>
    <row r="15" spans="1:8" s="37" customFormat="1" ht="15.75" thickBot="1">
      <c r="A15" s="43" t="s">
        <v>9</v>
      </c>
      <c r="B15" s="44"/>
      <c r="C15" s="45">
        <v>8117</v>
      </c>
      <c r="D15" s="129" t="s">
        <v>63</v>
      </c>
      <c r="E15" s="46"/>
      <c r="F15" s="45">
        <f>C15+6820</f>
        <v>14937</v>
      </c>
      <c r="G15" s="129" t="s">
        <v>63</v>
      </c>
      <c r="H15" s="38"/>
    </row>
    <row r="16" spans="1:8" s="37" customFormat="1" ht="15">
      <c r="A16" s="43"/>
      <c r="B16" s="44"/>
      <c r="C16" s="48"/>
      <c r="D16" s="48"/>
      <c r="E16" s="46"/>
      <c r="F16" s="48"/>
      <c r="G16" s="48"/>
      <c r="H16" s="38"/>
    </row>
    <row r="17" spans="1:8" s="37" customFormat="1" ht="15.75" thickBot="1">
      <c r="A17" s="43" t="s">
        <v>50</v>
      </c>
      <c r="B17" s="44"/>
      <c r="C17" s="45">
        <v>12</v>
      </c>
      <c r="D17" s="129" t="s">
        <v>63</v>
      </c>
      <c r="E17" s="46"/>
      <c r="F17" s="45">
        <f>26-F22</f>
        <v>12</v>
      </c>
      <c r="G17" s="129" t="s">
        <v>63</v>
      </c>
      <c r="H17" s="38"/>
    </row>
    <row r="18" spans="1:8" s="37" customFormat="1" ht="15">
      <c r="A18" s="47"/>
      <c r="B18" s="44"/>
      <c r="C18" s="48"/>
      <c r="D18" s="48"/>
      <c r="E18" s="49"/>
      <c r="F18" s="48"/>
      <c r="G18" s="48"/>
      <c r="H18" s="38"/>
    </row>
    <row r="19" spans="1:8" s="138" customFormat="1" ht="30">
      <c r="A19" s="136" t="s">
        <v>64</v>
      </c>
      <c r="B19" s="137"/>
      <c r="C19" s="124">
        <f>C27-C20-C22-C23-C24-C25-C21</f>
        <v>391</v>
      </c>
      <c r="D19" s="124" t="s">
        <v>63</v>
      </c>
      <c r="E19" s="124"/>
      <c r="F19" s="124">
        <f>F27-F20-F22-F23-F24-F25-F21</f>
        <v>730</v>
      </c>
      <c r="G19" s="124" t="s">
        <v>63</v>
      </c>
      <c r="H19" s="103"/>
    </row>
    <row r="20" spans="1:8" s="141" customFormat="1" ht="15">
      <c r="A20" s="139" t="s">
        <v>56</v>
      </c>
      <c r="B20" s="137"/>
      <c r="C20" s="124">
        <v>18</v>
      </c>
      <c r="D20" s="124" t="s">
        <v>63</v>
      </c>
      <c r="E20" s="124"/>
      <c r="F20" s="124">
        <v>36</v>
      </c>
      <c r="G20" s="124" t="s">
        <v>63</v>
      </c>
      <c r="H20" s="140"/>
    </row>
    <row r="21" spans="1:8" s="141" customFormat="1" ht="15">
      <c r="A21" s="139" t="s">
        <v>105</v>
      </c>
      <c r="B21" s="137"/>
      <c r="C21" s="124">
        <v>-3</v>
      </c>
      <c r="D21" s="124" t="str">
        <f>D20</f>
        <v>N/A</v>
      </c>
      <c r="E21" s="124"/>
      <c r="F21" s="124">
        <v>-3</v>
      </c>
      <c r="G21" s="124" t="str">
        <f>G20</f>
        <v>N/A</v>
      </c>
      <c r="H21" s="140"/>
    </row>
    <row r="22" spans="1:8" s="138" customFormat="1" ht="15">
      <c r="A22" s="142" t="s">
        <v>13</v>
      </c>
      <c r="B22" s="137"/>
      <c r="C22" s="48">
        <v>7</v>
      </c>
      <c r="D22" s="124" t="s">
        <v>63</v>
      </c>
      <c r="E22" s="92"/>
      <c r="F22" s="124">
        <v>14</v>
      </c>
      <c r="G22" s="124" t="s">
        <v>63</v>
      </c>
      <c r="H22" s="103"/>
    </row>
    <row r="23" spans="1:8" s="138" customFormat="1" ht="15">
      <c r="A23" s="142" t="s">
        <v>79</v>
      </c>
      <c r="B23" s="137"/>
      <c r="C23" s="48">
        <v>-51</v>
      </c>
      <c r="D23" s="124" t="s">
        <v>63</v>
      </c>
      <c r="E23" s="92"/>
      <c r="F23" s="124">
        <v>-108</v>
      </c>
      <c r="G23" s="124" t="s">
        <v>63</v>
      </c>
      <c r="H23" s="103"/>
    </row>
    <row r="24" spans="1:8" s="144" customFormat="1" ht="15">
      <c r="A24" s="143" t="s">
        <v>28</v>
      </c>
      <c r="B24" s="135"/>
      <c r="C24" s="79">
        <v>-248</v>
      </c>
      <c r="D24" s="130" t="s">
        <v>63</v>
      </c>
      <c r="E24" s="79"/>
      <c r="F24" s="124">
        <v>-463</v>
      </c>
      <c r="G24" s="130" t="s">
        <v>63</v>
      </c>
      <c r="H24" s="135"/>
    </row>
    <row r="25" spans="1:8" s="141" customFormat="1" ht="15">
      <c r="A25" s="142" t="s">
        <v>74</v>
      </c>
      <c r="B25" s="140"/>
      <c r="C25" s="172">
        <v>-14</v>
      </c>
      <c r="D25" s="145" t="s">
        <v>63</v>
      </c>
      <c r="E25" s="159"/>
      <c r="F25" s="110">
        <v>-28</v>
      </c>
      <c r="G25" s="145" t="s">
        <v>63</v>
      </c>
      <c r="H25" s="140"/>
    </row>
    <row r="26" spans="1:8" s="56" customFormat="1" ht="15">
      <c r="A26" s="53"/>
      <c r="B26" s="54"/>
      <c r="C26" s="79"/>
      <c r="D26" s="130"/>
      <c r="E26" s="55"/>
      <c r="F26" s="79"/>
      <c r="G26" s="48"/>
      <c r="H26" s="54"/>
    </row>
    <row r="27" spans="1:8" s="52" customFormat="1" ht="15">
      <c r="A27" s="43" t="s">
        <v>11</v>
      </c>
      <c r="B27" s="50"/>
      <c r="C27" s="48">
        <v>100</v>
      </c>
      <c r="D27" s="124" t="s">
        <v>63</v>
      </c>
      <c r="E27" s="46"/>
      <c r="F27" s="48">
        <v>178</v>
      </c>
      <c r="G27" s="124" t="s">
        <v>63</v>
      </c>
      <c r="H27" s="51"/>
    </row>
    <row r="28" spans="1:8" s="61" customFormat="1" ht="15">
      <c r="A28" s="57" t="s">
        <v>0</v>
      </c>
      <c r="B28" s="58"/>
      <c r="C28" s="59">
        <v>-54</v>
      </c>
      <c r="D28" s="131" t="s">
        <v>63</v>
      </c>
      <c r="E28" s="60"/>
      <c r="F28" s="59">
        <v>-65</v>
      </c>
      <c r="G28" s="131" t="s">
        <v>63</v>
      </c>
      <c r="H28" s="58"/>
    </row>
    <row r="29" spans="1:8" s="61" customFormat="1" ht="15">
      <c r="A29" s="128" t="s">
        <v>61</v>
      </c>
      <c r="B29" s="58"/>
      <c r="C29" s="154">
        <f>SUM(C27:C28)</f>
        <v>46</v>
      </c>
      <c r="D29" s="124" t="s">
        <v>63</v>
      </c>
      <c r="E29" s="80"/>
      <c r="F29" s="154">
        <f>SUM(F27:F28)</f>
        <v>113</v>
      </c>
      <c r="G29" s="124" t="s">
        <v>63</v>
      </c>
      <c r="H29" s="58"/>
    </row>
    <row r="30" spans="1:8" s="61" customFormat="1" ht="15">
      <c r="A30" s="57" t="s">
        <v>65</v>
      </c>
      <c r="B30" s="58"/>
      <c r="C30" s="59">
        <v>-1</v>
      </c>
      <c r="D30" s="131" t="s">
        <v>63</v>
      </c>
      <c r="E30" s="80"/>
      <c r="F30" s="59">
        <v>-1</v>
      </c>
      <c r="G30" s="131" t="s">
        <v>63</v>
      </c>
      <c r="H30" s="58"/>
    </row>
    <row r="31" spans="1:8" s="66" customFormat="1" ht="15.75" thickBot="1">
      <c r="A31" s="63" t="s">
        <v>18</v>
      </c>
      <c r="B31" s="64"/>
      <c r="C31" s="45">
        <f>SUM(C29:C30)</f>
        <v>45</v>
      </c>
      <c r="D31" s="129" t="s">
        <v>63</v>
      </c>
      <c r="E31" s="65"/>
      <c r="F31" s="45">
        <f>SUM(F29:F30)</f>
        <v>112</v>
      </c>
      <c r="G31" s="129" t="s">
        <v>63</v>
      </c>
      <c r="H31" s="44"/>
    </row>
    <row r="32" spans="1:8" s="37" customFormat="1" ht="15">
      <c r="A32" s="67"/>
      <c r="B32" s="67"/>
      <c r="C32" s="68"/>
      <c r="D32" s="132"/>
      <c r="E32" s="49"/>
      <c r="F32" s="68"/>
      <c r="G32" s="49"/>
      <c r="H32" s="38"/>
    </row>
    <row r="33" spans="1:8" s="37" customFormat="1" ht="15">
      <c r="A33" s="69" t="s">
        <v>14</v>
      </c>
      <c r="B33" s="67"/>
      <c r="C33" s="68"/>
      <c r="D33" s="49"/>
      <c r="E33" s="49"/>
      <c r="F33" s="68"/>
      <c r="G33" s="49"/>
      <c r="H33" s="38"/>
    </row>
    <row r="34" spans="1:8" s="73" customFormat="1" ht="15">
      <c r="A34" s="70" t="s">
        <v>111</v>
      </c>
      <c r="B34" s="71"/>
      <c r="C34" s="152">
        <v>0.05</v>
      </c>
      <c r="D34" s="125" t="s">
        <v>63</v>
      </c>
      <c r="E34" s="62"/>
      <c r="F34" s="152">
        <v>0.12</v>
      </c>
      <c r="G34" s="125" t="s">
        <v>63</v>
      </c>
      <c r="H34" s="39"/>
    </row>
    <row r="35" spans="1:8" s="73" customFormat="1" ht="15">
      <c r="A35" s="70" t="s">
        <v>112</v>
      </c>
      <c r="B35" s="71"/>
      <c r="C35" s="125" t="s">
        <v>63</v>
      </c>
      <c r="D35" s="125" t="s">
        <v>63</v>
      </c>
      <c r="E35" s="126"/>
      <c r="F35" s="125" t="s">
        <v>63</v>
      </c>
      <c r="G35" s="125" t="s">
        <v>63</v>
      </c>
      <c r="H35" s="39"/>
    </row>
    <row r="36" spans="1:8" s="73" customFormat="1" ht="15">
      <c r="A36" s="70"/>
      <c r="B36" s="71"/>
      <c r="C36" s="125"/>
      <c r="D36" s="125"/>
      <c r="E36" s="126"/>
      <c r="F36" s="125"/>
      <c r="G36" s="125"/>
      <c r="H36" s="39"/>
    </row>
    <row r="37" spans="1:8" s="73" customFormat="1" ht="15">
      <c r="A37" s="69" t="s">
        <v>62</v>
      </c>
      <c r="B37" s="71"/>
      <c r="C37" s="125" t="s">
        <v>63</v>
      </c>
      <c r="D37" s="125" t="s">
        <v>63</v>
      </c>
      <c r="E37" s="62"/>
      <c r="F37" s="125" t="s">
        <v>63</v>
      </c>
      <c r="G37" s="125" t="s">
        <v>63</v>
      </c>
      <c r="H37" s="39"/>
    </row>
    <row r="38" spans="1:8" s="73" customFormat="1" ht="15">
      <c r="A38" s="69"/>
      <c r="B38" s="71"/>
      <c r="C38" s="125"/>
      <c r="D38" s="125"/>
      <c r="E38" s="62"/>
      <c r="F38" s="125"/>
      <c r="G38" s="125"/>
      <c r="H38" s="39"/>
    </row>
    <row r="39" spans="1:8" s="73" customFormat="1" ht="15">
      <c r="A39" s="150" t="s">
        <v>84</v>
      </c>
      <c r="B39" s="71"/>
      <c r="C39" s="72"/>
      <c r="D39" s="72"/>
      <c r="E39" s="62"/>
      <c r="F39" s="72"/>
      <c r="G39" s="72"/>
      <c r="H39" s="39"/>
    </row>
    <row r="40" spans="1:8" s="37" customFormat="1" ht="15">
      <c r="A40" s="148" t="s">
        <v>82</v>
      </c>
      <c r="B40" s="74"/>
      <c r="C40" s="42"/>
      <c r="D40" s="74"/>
      <c r="E40" s="74"/>
      <c r="F40" s="42"/>
      <c r="G40" s="74"/>
      <c r="H40" s="38"/>
    </row>
    <row r="41" spans="1:8" s="37" customFormat="1" ht="15">
      <c r="A41" s="148" t="s">
        <v>83</v>
      </c>
      <c r="B41" s="74"/>
      <c r="C41" s="42"/>
      <c r="D41" s="74"/>
      <c r="E41" s="74"/>
      <c r="F41" s="42"/>
      <c r="G41" s="74"/>
      <c r="H41" s="38"/>
    </row>
    <row r="42" spans="1:8" s="37" customFormat="1" ht="15">
      <c r="A42" s="67"/>
      <c r="B42" s="74"/>
      <c r="C42" s="42"/>
      <c r="D42" s="74"/>
      <c r="E42" s="74"/>
      <c r="F42" s="42"/>
      <c r="G42" s="74"/>
      <c r="H42" s="38"/>
    </row>
    <row r="43" spans="1:9" s="37" customFormat="1" ht="15">
      <c r="A43" s="181" t="s">
        <v>114</v>
      </c>
      <c r="B43" s="181"/>
      <c r="C43" s="181"/>
      <c r="D43" s="181"/>
      <c r="E43" s="181"/>
      <c r="F43" s="181"/>
      <c r="G43" s="181"/>
      <c r="H43" s="122"/>
      <c r="I43" s="122"/>
    </row>
    <row r="44" spans="1:9" s="37" customFormat="1" ht="15">
      <c r="A44" s="181"/>
      <c r="B44" s="181"/>
      <c r="C44" s="181"/>
      <c r="D44" s="181"/>
      <c r="E44" s="181"/>
      <c r="F44" s="181"/>
      <c r="G44" s="181"/>
      <c r="H44" s="122"/>
      <c r="I44" s="122"/>
    </row>
    <row r="45" spans="1:9" s="37" customFormat="1" ht="15">
      <c r="A45" s="181"/>
      <c r="B45" s="181"/>
      <c r="C45" s="181"/>
      <c r="D45" s="181"/>
      <c r="E45" s="181"/>
      <c r="F45" s="181"/>
      <c r="G45" s="181"/>
      <c r="H45" s="122"/>
      <c r="I45" s="122"/>
    </row>
    <row r="46" spans="1:9" s="37" customFormat="1" ht="15">
      <c r="A46" s="181"/>
      <c r="B46" s="181"/>
      <c r="C46" s="181"/>
      <c r="D46" s="181"/>
      <c r="E46" s="181"/>
      <c r="F46" s="181"/>
      <c r="G46" s="181"/>
      <c r="H46" s="122"/>
      <c r="I46" s="122"/>
    </row>
    <row r="47" spans="1:9" s="37" customFormat="1" ht="15">
      <c r="A47" s="181" t="s">
        <v>110</v>
      </c>
      <c r="B47" s="181"/>
      <c r="C47" s="181"/>
      <c r="D47" s="181"/>
      <c r="E47" s="181"/>
      <c r="F47" s="181"/>
      <c r="G47" s="181"/>
      <c r="H47" s="69"/>
      <c r="I47" s="69"/>
    </row>
    <row r="48" spans="1:9" s="37" customFormat="1" ht="15">
      <c r="A48" s="181"/>
      <c r="B48" s="181"/>
      <c r="C48" s="181"/>
      <c r="D48" s="181"/>
      <c r="E48" s="181"/>
      <c r="F48" s="181"/>
      <c r="G48" s="181"/>
      <c r="H48" s="123"/>
      <c r="I48" s="123"/>
    </row>
    <row r="49" spans="1:9" s="37" customFormat="1" ht="15">
      <c r="A49" s="181"/>
      <c r="B49" s="181"/>
      <c r="C49" s="181"/>
      <c r="D49" s="181"/>
      <c r="E49" s="181"/>
      <c r="F49" s="181"/>
      <c r="G49" s="181"/>
      <c r="H49" s="123"/>
      <c r="I49" s="123"/>
    </row>
    <row r="50" spans="1:7" ht="15.75" customHeight="1">
      <c r="A50" s="181"/>
      <c r="B50" s="181"/>
      <c r="C50" s="181"/>
      <c r="D50" s="181"/>
      <c r="E50" s="181"/>
      <c r="F50" s="181"/>
      <c r="G50" s="181"/>
    </row>
    <row r="51" spans="1:7" ht="12.75">
      <c r="A51" s="181"/>
      <c r="B51" s="181"/>
      <c r="C51" s="181"/>
      <c r="D51" s="181"/>
      <c r="E51" s="181"/>
      <c r="F51" s="181"/>
      <c r="G51" s="181"/>
    </row>
    <row r="52" spans="1:7" ht="12.75">
      <c r="A52" s="1"/>
      <c r="B52" s="31"/>
      <c r="C52" s="31"/>
      <c r="D52" s="31"/>
      <c r="E52" s="31"/>
      <c r="F52" s="31"/>
      <c r="G52" s="31"/>
    </row>
    <row r="53" spans="1:8" ht="12.75">
      <c r="A53" s="31"/>
      <c r="B53" s="31"/>
      <c r="C53" s="31"/>
      <c r="D53" s="31"/>
      <c r="E53" s="31"/>
      <c r="F53" s="31"/>
      <c r="G53" s="31"/>
      <c r="H53" s="32"/>
    </row>
    <row r="55" spans="1:3" ht="12.75">
      <c r="A55" s="29"/>
      <c r="C55" s="30"/>
    </row>
    <row r="56" spans="1:3" ht="12.75">
      <c r="A56" s="29"/>
      <c r="C56" s="30"/>
    </row>
    <row r="57" ht="12.75">
      <c r="A57" s="29"/>
    </row>
    <row r="58" ht="12.75">
      <c r="A58" s="29"/>
    </row>
    <row r="59" ht="12.75">
      <c r="A59" s="29"/>
    </row>
  </sheetData>
  <mergeCells count="6">
    <mergeCell ref="A47:G51"/>
    <mergeCell ref="A43:G46"/>
    <mergeCell ref="A1:G1"/>
    <mergeCell ref="A2:G2"/>
    <mergeCell ref="F10:G10"/>
    <mergeCell ref="C10:D10"/>
  </mergeCells>
  <printOptions/>
  <pageMargins left="0.49" right="0.25" top="0.56" bottom="0.75" header="0.38" footer="1.1"/>
  <pageSetup horizontalDpi="600" verticalDpi="600" orientation="portrait" paperSize="9" scale="83" r:id="rId1"/>
  <headerFooter alignWithMargins="0">
    <oddFooter>&amp;C&amp;11- 1 -</oddFooter>
  </headerFooter>
</worksheet>
</file>

<file path=xl/worksheets/sheet2.xml><?xml version="1.0" encoding="utf-8"?>
<worksheet xmlns="http://schemas.openxmlformats.org/spreadsheetml/2006/main" xmlns:r="http://schemas.openxmlformats.org/officeDocument/2006/relationships">
  <dimension ref="A1:L94"/>
  <sheetViews>
    <sheetView showGridLines="0" zoomScaleSheetLayoutView="100" workbookViewId="0" topLeftCell="A46">
      <selection activeCell="J14" sqref="J14"/>
    </sheetView>
  </sheetViews>
  <sheetFormatPr defaultColWidth="9.140625" defaultRowHeight="12.75"/>
  <cols>
    <col min="1" max="1" width="51.421875" style="1" customWidth="1"/>
    <col min="2" max="2" width="16.7109375" style="9" customWidth="1"/>
    <col min="3" max="3" width="3.140625" style="9" hidden="1" customWidth="1"/>
    <col min="4" max="4" width="2.57421875" style="1" customWidth="1"/>
    <col min="5" max="5" width="16.2812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182" t="str">
        <f>'IS'!A1</f>
        <v>SERSOL TECHNOLOGIES BERHAD</v>
      </c>
      <c r="B1" s="182"/>
      <c r="C1" s="182"/>
      <c r="D1" s="182"/>
      <c r="E1" s="182"/>
      <c r="F1" s="182"/>
      <c r="G1" s="182"/>
      <c r="H1" s="182"/>
      <c r="I1" s="5"/>
      <c r="J1" s="5"/>
      <c r="K1" s="5"/>
      <c r="L1" s="5"/>
    </row>
    <row r="2" spans="1:12" ht="12.75">
      <c r="A2" s="183" t="str">
        <f>'IS'!A2</f>
        <v>Company No. 602062-X</v>
      </c>
      <c r="B2" s="183"/>
      <c r="C2" s="183"/>
      <c r="D2" s="183"/>
      <c r="E2" s="183"/>
      <c r="F2" s="183"/>
      <c r="G2" s="183"/>
      <c r="H2" s="183"/>
      <c r="I2" s="12"/>
      <c r="J2" s="6"/>
      <c r="K2" s="6"/>
      <c r="L2" s="6"/>
    </row>
    <row r="3" spans="1:12" ht="12.75">
      <c r="A3" s="183" t="s">
        <v>21</v>
      </c>
      <c r="B3" s="183"/>
      <c r="C3" s="183"/>
      <c r="D3" s="183"/>
      <c r="E3" s="183"/>
      <c r="F3" s="183"/>
      <c r="G3" s="183"/>
      <c r="H3" s="183"/>
      <c r="I3" s="12"/>
      <c r="J3" s="6"/>
      <c r="K3" s="6"/>
      <c r="L3" s="6"/>
    </row>
    <row r="4" spans="1:9" ht="14.25">
      <c r="A4" s="7"/>
      <c r="I4" s="3"/>
    </row>
    <row r="5" spans="1:10" ht="15">
      <c r="A5" s="24" t="s">
        <v>68</v>
      </c>
      <c r="B5" s="39"/>
      <c r="C5" s="39"/>
      <c r="D5" s="38"/>
      <c r="E5" s="38"/>
      <c r="F5" s="38"/>
      <c r="G5" s="38"/>
      <c r="H5" s="38"/>
      <c r="I5" s="37"/>
      <c r="J5" s="37"/>
    </row>
    <row r="6" spans="1:10" ht="15">
      <c r="A6" s="24" t="s">
        <v>90</v>
      </c>
      <c r="B6" s="39"/>
      <c r="C6" s="39"/>
      <c r="D6" s="38"/>
      <c r="E6" s="38"/>
      <c r="F6" s="38"/>
      <c r="G6" s="38"/>
      <c r="H6" s="38"/>
      <c r="I6" s="37"/>
      <c r="J6" s="37"/>
    </row>
    <row r="7" spans="1:10" ht="15">
      <c r="A7" s="24" t="s">
        <v>67</v>
      </c>
      <c r="B7" s="77" t="s">
        <v>72</v>
      </c>
      <c r="C7" s="146"/>
      <c r="D7" s="76"/>
      <c r="E7" s="41" t="s">
        <v>73</v>
      </c>
      <c r="F7" s="38"/>
      <c r="G7" s="38"/>
      <c r="H7" s="38"/>
      <c r="I7" s="37"/>
      <c r="J7" s="37"/>
    </row>
    <row r="8" spans="1:10" s="11" customFormat="1" ht="15">
      <c r="A8" s="38"/>
      <c r="B8" s="82" t="s">
        <v>69</v>
      </c>
      <c r="C8" s="82" t="s">
        <v>16</v>
      </c>
      <c r="D8" s="82"/>
      <c r="E8" s="82" t="s">
        <v>69</v>
      </c>
      <c r="F8" s="81" t="s">
        <v>2</v>
      </c>
      <c r="G8" s="38"/>
      <c r="H8" s="38"/>
      <c r="I8" s="37"/>
      <c r="J8" s="37"/>
    </row>
    <row r="9" spans="1:10" s="11" customFormat="1" ht="15">
      <c r="A9" s="38"/>
      <c r="B9" s="78" t="s">
        <v>92</v>
      </c>
      <c r="C9" s="82"/>
      <c r="D9" s="82"/>
      <c r="E9" s="78" t="s">
        <v>85</v>
      </c>
      <c r="F9" s="81"/>
      <c r="G9" s="38"/>
      <c r="H9" s="38"/>
      <c r="I9" s="37"/>
      <c r="J9" s="37"/>
    </row>
    <row r="10" spans="1:10" s="11" customFormat="1" ht="15">
      <c r="A10" s="38"/>
      <c r="B10" s="41">
        <v>2005</v>
      </c>
      <c r="C10" s="82" t="s">
        <v>17</v>
      </c>
      <c r="D10" s="41"/>
      <c r="E10" s="41">
        <v>2004</v>
      </c>
      <c r="F10" s="81">
        <v>36433</v>
      </c>
      <c r="G10" s="38"/>
      <c r="H10" s="38"/>
      <c r="I10" s="37"/>
      <c r="J10" s="37"/>
    </row>
    <row r="11" spans="1:10" s="11" customFormat="1" ht="15">
      <c r="A11" s="38"/>
      <c r="B11" s="77" t="s">
        <v>1</v>
      </c>
      <c r="C11" s="77" t="s">
        <v>1</v>
      </c>
      <c r="D11" s="41"/>
      <c r="E11" s="77" t="s">
        <v>1</v>
      </c>
      <c r="F11" s="41" t="s">
        <v>1</v>
      </c>
      <c r="G11" s="38"/>
      <c r="H11" s="38"/>
      <c r="I11" s="37"/>
      <c r="J11" s="37"/>
    </row>
    <row r="12" spans="1:10" s="11" customFormat="1" ht="15">
      <c r="A12" s="38"/>
      <c r="B12" s="39"/>
      <c r="C12" s="39"/>
      <c r="D12" s="38"/>
      <c r="E12" s="38"/>
      <c r="F12" s="38"/>
      <c r="G12" s="38"/>
      <c r="H12" s="38"/>
      <c r="I12" s="37"/>
      <c r="J12" s="37"/>
    </row>
    <row r="13" spans="1:10" s="11" customFormat="1" ht="15">
      <c r="A13" s="24" t="s">
        <v>60</v>
      </c>
      <c r="B13" s="83"/>
      <c r="C13" s="68"/>
      <c r="D13" s="49"/>
      <c r="E13" s="83"/>
      <c r="F13" s="38"/>
      <c r="G13" s="38"/>
      <c r="H13" s="38"/>
      <c r="I13" s="37"/>
      <c r="J13" s="37"/>
    </row>
    <row r="14" spans="1:10" s="11" customFormat="1" ht="15">
      <c r="A14" s="38" t="s">
        <v>29</v>
      </c>
      <c r="B14" s="83">
        <v>10167</v>
      </c>
      <c r="C14" s="68">
        <v>54130</v>
      </c>
      <c r="D14" s="49"/>
      <c r="E14" s="83">
        <v>8299</v>
      </c>
      <c r="F14" s="38"/>
      <c r="G14" s="38"/>
      <c r="H14" s="38"/>
      <c r="I14" s="37"/>
      <c r="J14" s="37"/>
    </row>
    <row r="15" spans="1:10" s="11" customFormat="1" ht="15">
      <c r="A15" s="38" t="s">
        <v>93</v>
      </c>
      <c r="B15" s="83">
        <v>380</v>
      </c>
      <c r="C15" s="68">
        <v>51228</v>
      </c>
      <c r="D15" s="49"/>
      <c r="E15" s="83">
        <v>0</v>
      </c>
      <c r="F15" s="38"/>
      <c r="G15" s="38"/>
      <c r="H15" s="38"/>
      <c r="I15" s="37"/>
      <c r="J15" s="37"/>
    </row>
    <row r="16" spans="1:10" s="11" customFormat="1" ht="15">
      <c r="A16" s="38" t="s">
        <v>80</v>
      </c>
      <c r="B16" s="83">
        <v>1018</v>
      </c>
      <c r="C16" s="68">
        <v>443186</v>
      </c>
      <c r="D16" s="49"/>
      <c r="E16" s="83">
        <v>786</v>
      </c>
      <c r="F16" s="38"/>
      <c r="G16" s="38"/>
      <c r="H16" s="38"/>
      <c r="I16" s="37"/>
      <c r="J16" s="37"/>
    </row>
    <row r="17" spans="1:10" s="11" customFormat="1" ht="15">
      <c r="A17" s="38" t="s">
        <v>51</v>
      </c>
      <c r="B17" s="84">
        <v>-1419</v>
      </c>
      <c r="C17" s="68">
        <v>0</v>
      </c>
      <c r="D17" s="49"/>
      <c r="E17" s="84">
        <v>-1401</v>
      </c>
      <c r="F17" s="38"/>
      <c r="G17" s="38"/>
      <c r="H17" s="38"/>
      <c r="I17" s="37"/>
      <c r="J17" s="37"/>
    </row>
    <row r="18" spans="1:10" s="11" customFormat="1" ht="15">
      <c r="A18" s="24"/>
      <c r="B18" s="83"/>
      <c r="C18" s="68"/>
      <c r="D18" s="49"/>
      <c r="E18" s="83"/>
      <c r="F18" s="38"/>
      <c r="G18" s="38"/>
      <c r="H18" s="38"/>
      <c r="I18" s="37"/>
      <c r="J18" s="37"/>
    </row>
    <row r="19" spans="1:10" s="11" customFormat="1" ht="15">
      <c r="A19" s="24"/>
      <c r="B19" s="83">
        <f>SUM(B14:B18)</f>
        <v>10146</v>
      </c>
      <c r="C19" s="68"/>
      <c r="D19" s="49"/>
      <c r="E19" s="83">
        <v>7684</v>
      </c>
      <c r="F19" s="38"/>
      <c r="G19" s="38"/>
      <c r="H19" s="38"/>
      <c r="I19" s="37"/>
      <c r="J19" s="37"/>
    </row>
    <row r="20" spans="1:10" s="11" customFormat="1" ht="15">
      <c r="A20" s="24"/>
      <c r="B20" s="83"/>
      <c r="C20" s="68"/>
      <c r="D20" s="49"/>
      <c r="E20" s="83"/>
      <c r="F20" s="38"/>
      <c r="G20" s="38"/>
      <c r="H20" s="38"/>
      <c r="I20" s="37"/>
      <c r="J20" s="37"/>
    </row>
    <row r="21" spans="1:10" s="11" customFormat="1" ht="15">
      <c r="A21" s="24" t="s">
        <v>4</v>
      </c>
      <c r="B21" s="83"/>
      <c r="C21" s="68"/>
      <c r="D21" s="49"/>
      <c r="E21" s="49"/>
      <c r="F21" s="38"/>
      <c r="G21" s="38"/>
      <c r="H21" s="38"/>
      <c r="I21" s="37"/>
      <c r="J21" s="37"/>
    </row>
    <row r="22" spans="1:10" s="11" customFormat="1" ht="15">
      <c r="A22" s="85" t="s">
        <v>10</v>
      </c>
      <c r="B22" s="86">
        <v>4051</v>
      </c>
      <c r="C22" s="87">
        <v>4296</v>
      </c>
      <c r="D22" s="49"/>
      <c r="E22" s="86">
        <v>3467</v>
      </c>
      <c r="F22" s="38"/>
      <c r="G22" s="38"/>
      <c r="H22" s="38"/>
      <c r="I22" s="37"/>
      <c r="J22" s="37"/>
    </row>
    <row r="23" spans="1:10" s="11" customFormat="1" ht="15">
      <c r="A23" s="85" t="s">
        <v>19</v>
      </c>
      <c r="B23" s="88">
        <v>9398</v>
      </c>
      <c r="C23" s="87">
        <v>55919</v>
      </c>
      <c r="D23" s="49"/>
      <c r="E23" s="88">
        <v>7755</v>
      </c>
      <c r="F23" s="38"/>
      <c r="G23" s="38"/>
      <c r="H23" s="38"/>
      <c r="I23" s="37"/>
      <c r="J23" s="37"/>
    </row>
    <row r="24" spans="1:10" s="11" customFormat="1" ht="15">
      <c r="A24" s="85" t="s">
        <v>30</v>
      </c>
      <c r="B24" s="88">
        <v>1016</v>
      </c>
      <c r="C24" s="87"/>
      <c r="D24" s="49"/>
      <c r="E24" s="88">
        <v>833</v>
      </c>
      <c r="F24" s="38"/>
      <c r="G24" s="38"/>
      <c r="H24" s="38"/>
      <c r="I24" s="37"/>
      <c r="J24" s="37"/>
    </row>
    <row r="25" spans="1:10" s="11" customFormat="1" ht="15">
      <c r="A25" s="85" t="s">
        <v>31</v>
      </c>
      <c r="B25" s="88">
        <v>1056</v>
      </c>
      <c r="C25" s="87">
        <v>95995</v>
      </c>
      <c r="D25" s="49"/>
      <c r="E25" s="88">
        <v>2055</v>
      </c>
      <c r="F25" s="38"/>
      <c r="G25" s="38"/>
      <c r="H25" s="38"/>
      <c r="I25" s="37"/>
      <c r="J25" s="37"/>
    </row>
    <row r="26" spans="1:10" s="11" customFormat="1" ht="15">
      <c r="A26" s="85" t="s">
        <v>5</v>
      </c>
      <c r="B26" s="88">
        <v>576</v>
      </c>
      <c r="C26" s="87">
        <v>106981</v>
      </c>
      <c r="D26" s="49"/>
      <c r="E26" s="147">
        <v>1144</v>
      </c>
      <c r="F26" s="38"/>
      <c r="G26" s="38"/>
      <c r="H26" s="38"/>
      <c r="I26" s="37"/>
      <c r="J26" s="37"/>
    </row>
    <row r="27" spans="1:10" s="11" customFormat="1" ht="15">
      <c r="A27" s="38"/>
      <c r="B27" s="89">
        <f>SUM(B22:B26)</f>
        <v>16097</v>
      </c>
      <c r="C27" s="90">
        <v>505945</v>
      </c>
      <c r="D27" s="49"/>
      <c r="E27" s="89">
        <v>15254</v>
      </c>
      <c r="F27" s="38"/>
      <c r="G27" s="38"/>
      <c r="H27" s="38"/>
      <c r="I27" s="37"/>
      <c r="J27" s="37"/>
    </row>
    <row r="28" spans="1:10" s="11" customFormat="1" ht="15">
      <c r="A28" s="38"/>
      <c r="B28" s="88"/>
      <c r="C28" s="87"/>
      <c r="D28" s="49"/>
      <c r="E28" s="88"/>
      <c r="F28" s="38"/>
      <c r="G28" s="38"/>
      <c r="H28" s="38"/>
      <c r="I28" s="37"/>
      <c r="J28" s="37"/>
    </row>
    <row r="29" spans="1:10" s="11" customFormat="1" ht="15">
      <c r="A29" s="24" t="s">
        <v>6</v>
      </c>
      <c r="B29" s="88"/>
      <c r="C29" s="87"/>
      <c r="D29" s="49"/>
      <c r="E29" s="91"/>
      <c r="F29" s="38"/>
      <c r="G29" s="38"/>
      <c r="H29" s="38"/>
      <c r="I29" s="37"/>
      <c r="J29" s="37"/>
    </row>
    <row r="30" spans="1:10" s="11" customFormat="1" ht="15">
      <c r="A30" s="85" t="s">
        <v>32</v>
      </c>
      <c r="B30" s="88">
        <v>7389</v>
      </c>
      <c r="C30" s="87"/>
      <c r="D30" s="49"/>
      <c r="E30" s="88">
        <v>4416</v>
      </c>
      <c r="F30" s="38"/>
      <c r="G30" s="38"/>
      <c r="H30" s="38"/>
      <c r="I30" s="37"/>
      <c r="J30" s="37"/>
    </row>
    <row r="31" spans="1:10" s="11" customFormat="1" ht="15">
      <c r="A31" s="85" t="s">
        <v>33</v>
      </c>
      <c r="B31" s="88">
        <v>580</v>
      </c>
      <c r="C31" s="87"/>
      <c r="D31" s="49"/>
      <c r="E31" s="88">
        <v>355</v>
      </c>
      <c r="F31" s="38"/>
      <c r="G31" s="38"/>
      <c r="H31" s="38"/>
      <c r="I31" s="37"/>
      <c r="J31" s="37"/>
    </row>
    <row r="32" spans="1:10" s="11" customFormat="1" ht="15">
      <c r="A32" s="85" t="s">
        <v>94</v>
      </c>
      <c r="B32" s="88">
        <v>190</v>
      </c>
      <c r="C32" s="87">
        <v>19993</v>
      </c>
      <c r="D32" s="49"/>
      <c r="E32" s="88">
        <v>0</v>
      </c>
      <c r="F32" s="38"/>
      <c r="G32" s="38"/>
      <c r="H32" s="38"/>
      <c r="I32" s="37"/>
      <c r="J32" s="37"/>
    </row>
    <row r="33" spans="1:10" s="11" customFormat="1" ht="15">
      <c r="A33" s="85" t="s">
        <v>100</v>
      </c>
      <c r="B33" s="88">
        <v>12</v>
      </c>
      <c r="C33" s="87"/>
      <c r="D33" s="49"/>
      <c r="E33" s="88">
        <v>0</v>
      </c>
      <c r="F33" s="38"/>
      <c r="G33" s="38"/>
      <c r="H33" s="38"/>
      <c r="I33" s="37"/>
      <c r="J33" s="37"/>
    </row>
    <row r="34" spans="1:10" s="11" customFormat="1" ht="15">
      <c r="A34" s="85" t="s">
        <v>34</v>
      </c>
      <c r="B34" s="88">
        <v>286</v>
      </c>
      <c r="C34" s="87"/>
      <c r="D34" s="49"/>
      <c r="E34" s="88">
        <v>251</v>
      </c>
      <c r="F34" s="38"/>
      <c r="G34" s="38"/>
      <c r="H34" s="38"/>
      <c r="I34" s="37"/>
      <c r="J34" s="37"/>
    </row>
    <row r="35" spans="1:10" s="11" customFormat="1" ht="15">
      <c r="A35" s="85" t="s">
        <v>35</v>
      </c>
      <c r="B35" s="88">
        <v>2820</v>
      </c>
      <c r="C35" s="87"/>
      <c r="D35" s="49"/>
      <c r="E35" s="88">
        <v>2826</v>
      </c>
      <c r="F35" s="38"/>
      <c r="G35" s="38"/>
      <c r="H35" s="38"/>
      <c r="I35" s="37"/>
      <c r="J35" s="37"/>
    </row>
    <row r="36" spans="1:10" s="11" customFormat="1" ht="15">
      <c r="A36" s="38"/>
      <c r="B36" s="89">
        <f>SUM(B30:B35)</f>
        <v>11277</v>
      </c>
      <c r="C36" s="90">
        <v>179341</v>
      </c>
      <c r="D36" s="49"/>
      <c r="E36" s="89">
        <v>7848</v>
      </c>
      <c r="F36" s="38"/>
      <c r="G36" s="38"/>
      <c r="H36" s="38"/>
      <c r="I36" s="37"/>
      <c r="J36" s="37"/>
    </row>
    <row r="37" spans="1:10" s="11" customFormat="1" ht="15">
      <c r="A37" s="38"/>
      <c r="B37" s="92"/>
      <c r="C37" s="93"/>
      <c r="D37" s="49"/>
      <c r="E37" s="46"/>
      <c r="F37" s="38"/>
      <c r="G37" s="38"/>
      <c r="H37" s="38"/>
      <c r="I37" s="37"/>
      <c r="J37" s="37"/>
    </row>
    <row r="38" spans="1:10" s="11" customFormat="1" ht="15">
      <c r="A38" s="24" t="s">
        <v>12</v>
      </c>
      <c r="B38" s="92">
        <f>+B27-B36</f>
        <v>4820</v>
      </c>
      <c r="C38" s="93">
        <v>326604</v>
      </c>
      <c r="D38" s="46"/>
      <c r="E38" s="92">
        <v>7406</v>
      </c>
      <c r="F38" s="38"/>
      <c r="G38" s="38"/>
      <c r="H38" s="38"/>
      <c r="I38" s="37"/>
      <c r="J38" s="37"/>
    </row>
    <row r="39" spans="1:10" s="11" customFormat="1" ht="15">
      <c r="A39" s="24"/>
      <c r="B39" s="92"/>
      <c r="C39" s="93"/>
      <c r="D39" s="49"/>
      <c r="E39" s="92"/>
      <c r="F39" s="38"/>
      <c r="G39" s="38"/>
      <c r="H39" s="38"/>
      <c r="I39" s="37"/>
      <c r="J39" s="37"/>
    </row>
    <row r="40" spans="1:10" s="11" customFormat="1" ht="15.75" thickBot="1">
      <c r="A40" s="38"/>
      <c r="B40" s="94">
        <f>B19+B38</f>
        <v>14966</v>
      </c>
      <c r="C40" s="95">
        <v>1547679</v>
      </c>
      <c r="D40" s="49"/>
      <c r="E40" s="94">
        <v>15090</v>
      </c>
      <c r="F40" s="38"/>
      <c r="G40" s="38"/>
      <c r="H40" s="38"/>
      <c r="I40" s="37"/>
      <c r="J40" s="37"/>
    </row>
    <row r="41" spans="1:10" s="11" customFormat="1" ht="15">
      <c r="A41" s="38"/>
      <c r="B41" s="92"/>
      <c r="C41" s="93"/>
      <c r="D41" s="49"/>
      <c r="E41" s="93"/>
      <c r="F41" s="38"/>
      <c r="G41" s="38"/>
      <c r="H41" s="38"/>
      <c r="I41" s="37"/>
      <c r="J41" s="37"/>
    </row>
    <row r="42" spans="1:10" s="11" customFormat="1" ht="15">
      <c r="A42" s="24" t="s">
        <v>36</v>
      </c>
      <c r="B42" s="92"/>
      <c r="C42" s="93"/>
      <c r="D42" s="49"/>
      <c r="E42" s="93"/>
      <c r="F42" s="38"/>
      <c r="G42" s="38"/>
      <c r="H42" s="38"/>
      <c r="I42" s="37"/>
      <c r="J42" s="37"/>
    </row>
    <row r="43" spans="1:10" s="11" customFormat="1" ht="15">
      <c r="A43" s="38"/>
      <c r="B43" s="83"/>
      <c r="C43" s="68"/>
      <c r="D43" s="49"/>
      <c r="E43" s="49"/>
      <c r="F43" s="38"/>
      <c r="G43" s="38"/>
      <c r="H43" s="38"/>
      <c r="I43" s="37"/>
      <c r="J43" s="37"/>
    </row>
    <row r="44" spans="1:10" s="11" customFormat="1" ht="15">
      <c r="A44" s="96" t="s">
        <v>7</v>
      </c>
      <c r="B44" s="83">
        <v>9493</v>
      </c>
      <c r="C44" s="68">
        <v>332668</v>
      </c>
      <c r="D44" s="49"/>
      <c r="E44" s="127">
        <v>9493</v>
      </c>
      <c r="F44" s="38"/>
      <c r="G44" s="38"/>
      <c r="H44" s="38"/>
      <c r="I44" s="37"/>
      <c r="J44" s="37"/>
    </row>
    <row r="45" spans="1:10" s="11" customFormat="1" ht="15">
      <c r="A45" s="96" t="s">
        <v>54</v>
      </c>
      <c r="B45" s="127">
        <v>3538</v>
      </c>
      <c r="C45" s="68"/>
      <c r="D45" s="49"/>
      <c r="E45" s="83">
        <v>3538</v>
      </c>
      <c r="F45" s="38"/>
      <c r="G45" s="38"/>
      <c r="H45" s="38"/>
      <c r="I45" s="37"/>
      <c r="J45" s="37"/>
    </row>
    <row r="46" spans="1:10" s="11" customFormat="1" ht="15.75" customHeight="1">
      <c r="A46" s="96" t="s">
        <v>86</v>
      </c>
      <c r="B46" s="83">
        <v>329</v>
      </c>
      <c r="C46" s="68">
        <v>1073907</v>
      </c>
      <c r="D46" s="49"/>
      <c r="E46" s="83">
        <v>217</v>
      </c>
      <c r="F46" s="38"/>
      <c r="G46" s="38"/>
      <c r="H46" s="38"/>
      <c r="I46" s="37"/>
      <c r="J46" s="37"/>
    </row>
    <row r="47" spans="1:10" s="11" customFormat="1" ht="15.75" customHeight="1">
      <c r="A47" s="96" t="s">
        <v>101</v>
      </c>
      <c r="B47" s="83">
        <v>0</v>
      </c>
      <c r="C47" s="68"/>
      <c r="D47" s="49"/>
      <c r="E47" s="83">
        <v>190</v>
      </c>
      <c r="F47" s="38"/>
      <c r="G47" s="38"/>
      <c r="H47" s="38"/>
      <c r="I47" s="37"/>
      <c r="J47" s="37"/>
    </row>
    <row r="48" spans="1:10" s="11" customFormat="1" ht="15.75" customHeight="1">
      <c r="A48" s="96" t="s">
        <v>106</v>
      </c>
      <c r="B48" s="83">
        <v>1</v>
      </c>
      <c r="C48" s="68"/>
      <c r="D48" s="49"/>
      <c r="E48" s="83">
        <v>0</v>
      </c>
      <c r="F48" s="38"/>
      <c r="G48" s="38"/>
      <c r="H48" s="38"/>
      <c r="I48" s="37"/>
      <c r="J48" s="37"/>
    </row>
    <row r="49" spans="1:10" s="11" customFormat="1" ht="15">
      <c r="A49" s="37"/>
      <c r="B49" s="97"/>
      <c r="C49" s="98"/>
      <c r="D49" s="49"/>
      <c r="E49" s="99"/>
      <c r="F49" s="38"/>
      <c r="G49" s="100"/>
      <c r="H49" s="38"/>
      <c r="I49" s="37"/>
      <c r="J49" s="37"/>
    </row>
    <row r="50" spans="1:10" s="11" customFormat="1" ht="15">
      <c r="A50" s="38" t="s">
        <v>97</v>
      </c>
      <c r="B50" s="92">
        <f>SUM(B44:B48)</f>
        <v>13361</v>
      </c>
      <c r="C50" s="93"/>
      <c r="D50" s="49"/>
      <c r="E50" s="92">
        <f>SUM(E44:E48)</f>
        <v>13438</v>
      </c>
      <c r="F50" s="38"/>
      <c r="G50" s="100"/>
      <c r="H50" s="38"/>
      <c r="I50" s="37"/>
      <c r="J50" s="37"/>
    </row>
    <row r="51" spans="1:10" s="11" customFormat="1" ht="15">
      <c r="A51" s="38"/>
      <c r="B51" s="92"/>
      <c r="C51" s="93"/>
      <c r="D51" s="49"/>
      <c r="E51" s="92"/>
      <c r="F51" s="38"/>
      <c r="G51" s="100"/>
      <c r="H51" s="38"/>
      <c r="I51" s="37"/>
      <c r="J51" s="37"/>
    </row>
    <row r="52" spans="1:10" s="11" customFormat="1" ht="15">
      <c r="A52" s="38" t="s">
        <v>98</v>
      </c>
      <c r="B52" s="92">
        <v>57</v>
      </c>
      <c r="C52" s="93"/>
      <c r="D52" s="49"/>
      <c r="E52" s="92">
        <v>0</v>
      </c>
      <c r="F52" s="38"/>
      <c r="G52" s="100"/>
      <c r="H52" s="38"/>
      <c r="I52" s="37"/>
      <c r="J52" s="37"/>
    </row>
    <row r="53" spans="1:10" s="11" customFormat="1" ht="15">
      <c r="A53" s="38"/>
      <c r="B53" s="83"/>
      <c r="C53" s="68"/>
      <c r="D53" s="49"/>
      <c r="E53" s="83"/>
      <c r="F53" s="38"/>
      <c r="G53" s="38"/>
      <c r="H53" s="38"/>
      <c r="I53" s="37"/>
      <c r="J53" s="37"/>
    </row>
    <row r="54" spans="1:10" s="11" customFormat="1" ht="15">
      <c r="A54" s="38" t="s">
        <v>37</v>
      </c>
      <c r="B54" s="84"/>
      <c r="C54" s="68"/>
      <c r="D54" s="49"/>
      <c r="E54" s="84"/>
      <c r="F54" s="38"/>
      <c r="G54" s="38"/>
      <c r="H54" s="38"/>
      <c r="I54" s="37"/>
      <c r="J54" s="37"/>
    </row>
    <row r="55" spans="1:10" s="11" customFormat="1" ht="15">
      <c r="A55" s="85" t="s">
        <v>34</v>
      </c>
      <c r="B55" s="88">
        <v>311</v>
      </c>
      <c r="C55" s="68"/>
      <c r="D55" s="49"/>
      <c r="E55" s="88">
        <v>295</v>
      </c>
      <c r="F55" s="38"/>
      <c r="G55" s="38"/>
      <c r="H55" s="38"/>
      <c r="I55" s="37"/>
      <c r="J55" s="37"/>
    </row>
    <row r="56" spans="1:10" s="11" customFormat="1" ht="15">
      <c r="A56" s="85" t="s">
        <v>35</v>
      </c>
      <c r="B56" s="88">
        <v>534</v>
      </c>
      <c r="C56" s="68"/>
      <c r="D56" s="49"/>
      <c r="E56" s="88">
        <v>693</v>
      </c>
      <c r="F56" s="38"/>
      <c r="G56" s="38"/>
      <c r="H56" s="38"/>
      <c r="I56" s="37"/>
      <c r="J56" s="37"/>
    </row>
    <row r="57" spans="1:10" s="11" customFormat="1" ht="15">
      <c r="A57" s="85" t="s">
        <v>3</v>
      </c>
      <c r="B57" s="88">
        <v>703</v>
      </c>
      <c r="C57" s="68"/>
      <c r="D57" s="49"/>
      <c r="E57" s="88">
        <v>664</v>
      </c>
      <c r="F57" s="38"/>
      <c r="G57" s="38"/>
      <c r="H57" s="38"/>
      <c r="I57" s="37"/>
      <c r="J57" s="37"/>
    </row>
    <row r="58" spans="1:10" s="11" customFormat="1" ht="15">
      <c r="A58" s="85"/>
      <c r="B58" s="101"/>
      <c r="C58" s="68"/>
      <c r="D58" s="49"/>
      <c r="E58" s="101"/>
      <c r="F58" s="38"/>
      <c r="G58" s="38"/>
      <c r="H58" s="38"/>
      <c r="I58" s="37"/>
      <c r="J58" s="37"/>
    </row>
    <row r="59" spans="1:10" s="11" customFormat="1" ht="15">
      <c r="A59" s="85"/>
      <c r="B59" s="83"/>
      <c r="C59" s="68"/>
      <c r="D59" s="49"/>
      <c r="E59" s="83"/>
      <c r="F59" s="38"/>
      <c r="G59" s="38"/>
      <c r="H59" s="38"/>
      <c r="I59" s="37"/>
      <c r="J59" s="37"/>
    </row>
    <row r="60" spans="1:10" s="11" customFormat="1" ht="15">
      <c r="A60" s="85"/>
      <c r="B60" s="83">
        <f>SUM(B55:B59)</f>
        <v>1548</v>
      </c>
      <c r="C60" s="68"/>
      <c r="D60" s="49"/>
      <c r="E60" s="83">
        <f>SUM(E55:E58)</f>
        <v>1652</v>
      </c>
      <c r="F60" s="38"/>
      <c r="G60" s="38"/>
      <c r="H60" s="38"/>
      <c r="I60" s="37"/>
      <c r="J60" s="37"/>
    </row>
    <row r="61" spans="1:10" s="11" customFormat="1" ht="15">
      <c r="A61" s="38"/>
      <c r="B61" s="83"/>
      <c r="C61" s="68"/>
      <c r="D61" s="49"/>
      <c r="E61" s="83"/>
      <c r="F61" s="38"/>
      <c r="G61" s="38"/>
      <c r="H61" s="38"/>
      <c r="I61" s="37"/>
      <c r="J61" s="37"/>
    </row>
    <row r="62" spans="1:10" s="11" customFormat="1" ht="15.75" thickBot="1">
      <c r="A62" s="38"/>
      <c r="B62" s="94">
        <f>B50+B60+B52</f>
        <v>14966</v>
      </c>
      <c r="C62" s="95">
        <v>1547679</v>
      </c>
      <c r="D62" s="49"/>
      <c r="E62" s="94">
        <f>E50+E60+E52</f>
        <v>15090</v>
      </c>
      <c r="F62" s="38"/>
      <c r="G62" s="100"/>
      <c r="H62" s="38"/>
      <c r="I62" s="37"/>
      <c r="J62" s="37"/>
    </row>
    <row r="63" spans="1:10" s="11" customFormat="1" ht="15">
      <c r="A63" s="38"/>
      <c r="B63" s="92"/>
      <c r="C63" s="93"/>
      <c r="D63" s="49"/>
      <c r="E63" s="92"/>
      <c r="F63" s="38"/>
      <c r="G63" s="100"/>
      <c r="H63" s="38"/>
      <c r="I63" s="37"/>
      <c r="J63" s="37"/>
    </row>
    <row r="64" spans="1:10" s="11" customFormat="1" ht="15">
      <c r="A64" s="38" t="s">
        <v>38</v>
      </c>
      <c r="B64" s="102">
        <v>0.14</v>
      </c>
      <c r="C64" s="93"/>
      <c r="D64" s="49"/>
      <c r="E64" s="180">
        <v>0.15</v>
      </c>
      <c r="F64" s="38"/>
      <c r="G64" s="100"/>
      <c r="H64" s="38"/>
      <c r="I64" s="37"/>
      <c r="J64" s="37"/>
    </row>
    <row r="65" spans="1:10" s="11" customFormat="1" ht="15">
      <c r="A65" s="38"/>
      <c r="B65" s="102"/>
      <c r="C65" s="93"/>
      <c r="D65" s="49"/>
      <c r="E65" s="92"/>
      <c r="F65" s="38"/>
      <c r="G65" s="100"/>
      <c r="H65" s="38"/>
      <c r="I65" s="37"/>
      <c r="J65" s="37"/>
    </row>
    <row r="66" spans="1:9" ht="15">
      <c r="A66" s="150" t="str">
        <f>'IS'!A39</f>
        <v>(The accompanying notes and the audited financial statements of the Group for the financial year ended </v>
      </c>
      <c r="B66" s="150"/>
      <c r="C66" s="150"/>
      <c r="D66" s="150"/>
      <c r="E66" s="150"/>
      <c r="F66" s="150"/>
      <c r="G66" s="150"/>
      <c r="H66" s="9"/>
      <c r="I66" s="9"/>
    </row>
    <row r="67" spans="1:9" ht="15">
      <c r="A67" s="150" t="str">
        <f>'IS'!A40</f>
        <v>31 December 2004 form an integral part of, and should be read in conjunction with this interim financial</v>
      </c>
      <c r="B67" s="148"/>
      <c r="C67" s="148"/>
      <c r="D67" s="148"/>
      <c r="E67" s="148"/>
      <c r="F67" s="148"/>
      <c r="G67" s="148"/>
      <c r="H67" s="9"/>
      <c r="I67" s="9"/>
    </row>
    <row r="68" spans="1:9" ht="15">
      <c r="A68" s="150" t="str">
        <f>'IS'!A41</f>
        <v>statements)</v>
      </c>
      <c r="B68" s="148"/>
      <c r="C68" s="148"/>
      <c r="D68" s="148"/>
      <c r="E68" s="148"/>
      <c r="F68" s="148"/>
      <c r="G68" s="148"/>
      <c r="H68" s="9"/>
      <c r="I68" s="9"/>
    </row>
    <row r="70" spans="2:5" ht="12.75">
      <c r="B70" s="10"/>
      <c r="C70" s="10"/>
      <c r="D70" s="4"/>
      <c r="E70" s="4"/>
    </row>
    <row r="71" spans="2:5" ht="12.75">
      <c r="B71" s="10"/>
      <c r="C71" s="10"/>
      <c r="D71" s="4"/>
      <c r="E71" s="4"/>
    </row>
    <row r="72" ht="12.75">
      <c r="H72" s="15"/>
    </row>
    <row r="73" spans="2:5" ht="12.75">
      <c r="B73" s="10"/>
      <c r="C73" s="10"/>
      <c r="D73" s="4"/>
      <c r="E73" s="4"/>
    </row>
    <row r="75" spans="2:5" ht="12.75">
      <c r="B75" s="10"/>
      <c r="C75" s="10"/>
      <c r="D75" s="4"/>
      <c r="E75" s="4"/>
    </row>
    <row r="76" spans="2:5" ht="12.75">
      <c r="B76" s="10"/>
      <c r="C76" s="10"/>
      <c r="D76" s="4"/>
      <c r="E76" s="4"/>
    </row>
    <row r="77" spans="2:5" ht="12.75">
      <c r="B77" s="10"/>
      <c r="C77" s="10"/>
      <c r="D77" s="4"/>
      <c r="E77" s="4"/>
    </row>
    <row r="78" spans="2:5" ht="12.75">
      <c r="B78" s="10"/>
      <c r="C78" s="10"/>
      <c r="D78" s="4"/>
      <c r="E78" s="4"/>
    </row>
    <row r="79" spans="2:5" ht="12.75">
      <c r="B79" s="10"/>
      <c r="C79" s="10"/>
      <c r="D79" s="4"/>
      <c r="E79" s="4"/>
    </row>
    <row r="80" spans="2:5" ht="12.75">
      <c r="B80" s="10"/>
      <c r="C80" s="10"/>
      <c r="D80" s="4"/>
      <c r="E80" s="4"/>
    </row>
    <row r="81" spans="2:5" ht="12.75">
      <c r="B81" s="10"/>
      <c r="C81" s="10"/>
      <c r="D81" s="4"/>
      <c r="E81" s="4"/>
    </row>
    <row r="82" spans="2:5" ht="12.75">
      <c r="B82" s="10"/>
      <c r="C82" s="10"/>
      <c r="D82" s="4"/>
      <c r="E82" s="4"/>
    </row>
    <row r="83" spans="2:5" ht="12.75">
      <c r="B83" s="10"/>
      <c r="C83" s="10"/>
      <c r="D83" s="4"/>
      <c r="E83" s="4"/>
    </row>
    <row r="84" spans="2:5" ht="12.75">
      <c r="B84" s="10"/>
      <c r="C84" s="10"/>
      <c r="D84" s="4"/>
      <c r="E84" s="4"/>
    </row>
    <row r="85" spans="2:5" ht="12.75">
      <c r="B85" s="10"/>
      <c r="C85" s="10"/>
      <c r="D85" s="4"/>
      <c r="E85" s="4"/>
    </row>
    <row r="86" spans="2:5" ht="12.75">
      <c r="B86" s="10"/>
      <c r="C86" s="10"/>
      <c r="D86" s="4"/>
      <c r="E86" s="4"/>
    </row>
    <row r="87" spans="2:5" ht="12.75">
      <c r="B87" s="10"/>
      <c r="C87" s="10"/>
      <c r="D87" s="4"/>
      <c r="E87" s="4"/>
    </row>
    <row r="88" spans="2:5" ht="12.75">
      <c r="B88" s="10"/>
      <c r="C88" s="10"/>
      <c r="D88" s="4"/>
      <c r="E88" s="4"/>
    </row>
    <row r="89" spans="2:5" ht="12.75">
      <c r="B89" s="10"/>
      <c r="C89" s="10"/>
      <c r="D89" s="4"/>
      <c r="E89" s="4"/>
    </row>
    <row r="90" spans="2:5" ht="12.75">
      <c r="B90" s="10"/>
      <c r="C90" s="10"/>
      <c r="D90" s="4"/>
      <c r="E90" s="4"/>
    </row>
    <row r="91" spans="2:5" ht="12.75">
      <c r="B91" s="10"/>
      <c r="C91" s="10"/>
      <c r="D91" s="4"/>
      <c r="E91" s="4"/>
    </row>
    <row r="92" spans="2:5" ht="12.75">
      <c r="B92" s="10"/>
      <c r="C92" s="10"/>
      <c r="D92" s="4"/>
      <c r="E92" s="4"/>
    </row>
    <row r="93" spans="2:5" ht="12.75">
      <c r="B93" s="10"/>
      <c r="C93" s="10"/>
      <c r="D93" s="4"/>
      <c r="E93" s="4"/>
    </row>
    <row r="94" spans="2:5" ht="12.75">
      <c r="B94" s="10"/>
      <c r="C94" s="10"/>
      <c r="D94" s="4"/>
      <c r="E94" s="4"/>
    </row>
  </sheetData>
  <mergeCells count="3">
    <mergeCell ref="A1:H1"/>
    <mergeCell ref="A2:H2"/>
    <mergeCell ref="A3:H3"/>
  </mergeCells>
  <printOptions/>
  <pageMargins left="1" right="0.25" top="0.41" bottom="0.18" header="0.29" footer="0.31"/>
  <pageSetup horizontalDpi="600" verticalDpi="600" orientation="portrait" paperSize="9" scale="77" r:id="rId1"/>
  <headerFooter alignWithMargins="0">
    <oddFooter>&amp;C&amp;11  - 2 -&amp;R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3"/>
  <sheetViews>
    <sheetView showGridLines="0" workbookViewId="0" topLeftCell="A43">
      <selection activeCell="B14" sqref="B14"/>
    </sheetView>
  </sheetViews>
  <sheetFormatPr defaultColWidth="9.140625" defaultRowHeight="12.75"/>
  <cols>
    <col min="1" max="1" width="5.57421875" style="18" customWidth="1"/>
    <col min="2" max="2" width="57.7109375" style="18" customWidth="1"/>
    <col min="3" max="3" width="17.7109375" style="18" customWidth="1"/>
    <col min="4" max="4" width="1.1484375" style="18" customWidth="1"/>
    <col min="5" max="5" width="17.7109375" style="18" customWidth="1"/>
    <col min="6" max="6" width="1.7109375" style="18" customWidth="1"/>
    <col min="7" max="7" width="8.00390625" style="18" customWidth="1"/>
    <col min="8" max="8" width="4.8515625" style="18" customWidth="1"/>
    <col min="9" max="16384" width="8.00390625" style="18" customWidth="1"/>
  </cols>
  <sheetData>
    <row r="1" spans="1:9" ht="16.5">
      <c r="A1" s="185" t="str">
        <f>'BS'!A1</f>
        <v>SERSOL TECHNOLOGIES BERHAD</v>
      </c>
      <c r="B1" s="185"/>
      <c r="C1" s="185"/>
      <c r="D1" s="185"/>
      <c r="E1" s="185"/>
      <c r="F1" s="185"/>
      <c r="G1" s="9"/>
      <c r="H1" s="9"/>
      <c r="I1" s="161"/>
    </row>
    <row r="2" spans="1:256" s="175" customFormat="1" ht="18.75">
      <c r="A2" s="174" t="str">
        <f>'BS'!A2</f>
        <v>Company No. 602062-X</v>
      </c>
      <c r="B2" s="174"/>
      <c r="C2" s="174"/>
      <c r="D2" s="174"/>
      <c r="E2" s="174"/>
      <c r="F2" s="174"/>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c r="EI2" s="173"/>
      <c r="EJ2" s="173"/>
      <c r="EK2" s="173"/>
      <c r="EL2" s="173"/>
      <c r="EM2" s="173"/>
      <c r="EN2" s="173"/>
      <c r="EO2" s="173"/>
      <c r="EP2" s="173"/>
      <c r="EQ2" s="173"/>
      <c r="ER2" s="173"/>
      <c r="ES2" s="173"/>
      <c r="ET2" s="173"/>
      <c r="EU2" s="173"/>
      <c r="EV2" s="173"/>
      <c r="EW2" s="173"/>
      <c r="EX2" s="173"/>
      <c r="EY2" s="173"/>
      <c r="EZ2" s="173"/>
      <c r="FA2" s="173"/>
      <c r="FB2" s="173"/>
      <c r="FC2" s="173"/>
      <c r="FD2" s="173"/>
      <c r="FE2" s="173"/>
      <c r="FF2" s="173"/>
      <c r="FG2" s="173"/>
      <c r="FH2" s="173"/>
      <c r="FI2" s="173"/>
      <c r="FJ2" s="173"/>
      <c r="FK2" s="173"/>
      <c r="FL2" s="173"/>
      <c r="FM2" s="173"/>
      <c r="FN2" s="173"/>
      <c r="FO2" s="173"/>
      <c r="FP2" s="173"/>
      <c r="FQ2" s="173"/>
      <c r="FR2" s="173"/>
      <c r="FS2" s="173"/>
      <c r="FT2" s="173"/>
      <c r="FU2" s="173"/>
      <c r="FV2" s="173"/>
      <c r="FW2" s="173"/>
      <c r="FX2" s="173"/>
      <c r="FY2" s="173"/>
      <c r="FZ2" s="173"/>
      <c r="GA2" s="173"/>
      <c r="GB2" s="173"/>
      <c r="GC2" s="173"/>
      <c r="GD2" s="173"/>
      <c r="GE2" s="173"/>
      <c r="GF2" s="173"/>
      <c r="GG2" s="173"/>
      <c r="GH2" s="173"/>
      <c r="GI2" s="173"/>
      <c r="GJ2" s="173"/>
      <c r="GK2" s="173"/>
      <c r="GL2" s="173"/>
      <c r="GM2" s="173"/>
      <c r="GN2" s="173"/>
      <c r="GO2" s="173"/>
      <c r="GP2" s="173"/>
      <c r="GQ2" s="173"/>
      <c r="GR2" s="173"/>
      <c r="GS2" s="173"/>
      <c r="GT2" s="173"/>
      <c r="GU2" s="173"/>
      <c r="GV2" s="173"/>
      <c r="GW2" s="173"/>
      <c r="GX2" s="173"/>
      <c r="GY2" s="173"/>
      <c r="GZ2" s="173"/>
      <c r="HA2" s="173"/>
      <c r="HB2" s="173"/>
      <c r="HC2" s="173"/>
      <c r="HD2" s="173"/>
      <c r="HE2" s="173"/>
      <c r="HF2" s="173"/>
      <c r="HG2" s="173"/>
      <c r="HH2" s="173"/>
      <c r="HI2" s="173"/>
      <c r="HJ2" s="173"/>
      <c r="HK2" s="173"/>
      <c r="HL2" s="173"/>
      <c r="HM2" s="173"/>
      <c r="HN2" s="173"/>
      <c r="HO2" s="173"/>
      <c r="HP2" s="173"/>
      <c r="HQ2" s="173"/>
      <c r="HR2" s="173"/>
      <c r="HS2" s="173"/>
      <c r="HT2" s="173"/>
      <c r="HU2" s="173"/>
      <c r="HV2" s="173"/>
      <c r="HW2" s="173"/>
      <c r="HX2" s="173"/>
      <c r="HY2" s="173"/>
      <c r="HZ2" s="173"/>
      <c r="IA2" s="173"/>
      <c r="IB2" s="173"/>
      <c r="IC2" s="173"/>
      <c r="ID2" s="173"/>
      <c r="IE2" s="173"/>
      <c r="IF2" s="173"/>
      <c r="IG2" s="173"/>
      <c r="IH2" s="173"/>
      <c r="II2" s="173"/>
      <c r="IJ2" s="173"/>
      <c r="IK2" s="173"/>
      <c r="IL2" s="173"/>
      <c r="IM2" s="173"/>
      <c r="IN2" s="173"/>
      <c r="IO2" s="173"/>
      <c r="IP2" s="173"/>
      <c r="IQ2" s="173"/>
      <c r="IR2" s="173"/>
      <c r="IS2" s="173"/>
      <c r="IT2" s="173"/>
      <c r="IU2" s="173"/>
      <c r="IV2" s="173"/>
    </row>
    <row r="3" spans="1:256" s="175" customFormat="1" ht="18.75">
      <c r="A3" s="174" t="s">
        <v>21</v>
      </c>
      <c r="B3" s="174"/>
      <c r="C3" s="174"/>
      <c r="D3" s="174"/>
      <c r="E3" s="174"/>
      <c r="F3" s="174"/>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c r="DW3" s="173"/>
      <c r="DX3" s="173"/>
      <c r="DY3" s="173"/>
      <c r="DZ3" s="173"/>
      <c r="EA3" s="173"/>
      <c r="EB3" s="173"/>
      <c r="EC3" s="173"/>
      <c r="ED3" s="173"/>
      <c r="EE3" s="173"/>
      <c r="EF3" s="173"/>
      <c r="EG3" s="173"/>
      <c r="EH3" s="173"/>
      <c r="EI3" s="173"/>
      <c r="EJ3" s="173"/>
      <c r="EK3" s="173"/>
      <c r="EL3" s="173"/>
      <c r="EM3" s="173"/>
      <c r="EN3" s="173"/>
      <c r="EO3" s="173"/>
      <c r="EP3" s="173"/>
      <c r="EQ3" s="173"/>
      <c r="ER3" s="173"/>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c r="IV3" s="173"/>
    </row>
    <row r="4" spans="1:10" s="157" customFormat="1" ht="15">
      <c r="A4" s="140"/>
      <c r="B4" s="140"/>
      <c r="C4" s="140"/>
      <c r="D4" s="140"/>
      <c r="E4" s="140"/>
      <c r="F4" s="140"/>
      <c r="G4" s="140"/>
      <c r="H4" s="140"/>
      <c r="I4" s="176"/>
      <c r="J4" s="156"/>
    </row>
    <row r="5" spans="1:10" s="157" customFormat="1" ht="15">
      <c r="A5" s="148" t="s">
        <v>71</v>
      </c>
      <c r="B5" s="148"/>
      <c r="C5" s="177"/>
      <c r="D5" s="177"/>
      <c r="E5" s="177"/>
      <c r="F5" s="177"/>
      <c r="G5" s="177"/>
      <c r="H5" s="177"/>
      <c r="I5" s="177"/>
      <c r="J5" s="156"/>
    </row>
    <row r="6" spans="1:10" s="157" customFormat="1" ht="15">
      <c r="A6" s="178" t="str">
        <f>'IS'!A8</f>
        <v>30 JUNE 2005</v>
      </c>
      <c r="B6" s="148"/>
      <c r="C6" s="177"/>
      <c r="D6" s="177"/>
      <c r="E6" s="177"/>
      <c r="F6" s="177"/>
      <c r="G6" s="177"/>
      <c r="H6" s="177"/>
      <c r="I6" s="177"/>
      <c r="J6" s="156"/>
    </row>
    <row r="7" spans="1:10" s="157" customFormat="1" ht="14.25">
      <c r="A7" s="179" t="s">
        <v>67</v>
      </c>
      <c r="B7" s="156"/>
      <c r="C7" s="156"/>
      <c r="D7" s="156"/>
      <c r="E7" s="156"/>
      <c r="F7" s="156"/>
      <c r="G7" s="156"/>
      <c r="H7" s="156"/>
      <c r="I7" s="156"/>
      <c r="J7" s="156"/>
    </row>
    <row r="8" spans="1:10" s="167" customFormat="1" ht="45">
      <c r="A8" s="164"/>
      <c r="B8" s="164"/>
      <c r="C8" s="165" t="s">
        <v>26</v>
      </c>
      <c r="D8" s="106"/>
      <c r="E8" s="165" t="s">
        <v>27</v>
      </c>
      <c r="F8" s="166"/>
      <c r="G8" s="166"/>
      <c r="H8" s="166"/>
      <c r="I8" s="166"/>
      <c r="J8" s="166"/>
    </row>
    <row r="9" spans="1:10" s="168" customFormat="1" ht="15">
      <c r="A9" s="163"/>
      <c r="B9" s="163"/>
      <c r="C9" s="78" t="str">
        <f>'[1]IS'!C12</f>
        <v>30 June 2005</v>
      </c>
      <c r="D9" s="108"/>
      <c r="E9" s="78" t="str">
        <f>'[1]IS'!D12</f>
        <v>30 June 2005</v>
      </c>
      <c r="F9" s="149"/>
      <c r="G9" s="149"/>
      <c r="H9" s="149"/>
      <c r="I9" s="149"/>
      <c r="J9" s="149"/>
    </row>
    <row r="10" spans="1:10" s="168" customFormat="1" ht="15">
      <c r="A10" s="163"/>
      <c r="B10" s="163"/>
      <c r="C10" s="77" t="s">
        <v>1</v>
      </c>
      <c r="D10" s="106"/>
      <c r="E10" s="77" t="s">
        <v>1</v>
      </c>
      <c r="F10" s="149"/>
      <c r="G10" s="149"/>
      <c r="H10" s="149"/>
      <c r="I10" s="149"/>
      <c r="J10" s="149"/>
    </row>
    <row r="11" spans="1:10" s="168" customFormat="1" ht="15">
      <c r="A11" s="163"/>
      <c r="B11" s="163"/>
      <c r="C11" s="83"/>
      <c r="D11" s="92"/>
      <c r="E11" s="83"/>
      <c r="F11" s="149"/>
      <c r="G11" s="149"/>
      <c r="H11" s="149"/>
      <c r="I11" s="149"/>
      <c r="J11" s="149"/>
    </row>
    <row r="12" spans="1:10" s="168" customFormat="1" ht="15">
      <c r="A12" s="163" t="str">
        <f>IF(C13&gt;0,"CASH FLOWS FROM OPERATING ACTIVITIES","CASH FLOWS FOR OPERATING ACTIVITIES")</f>
        <v>CASH FLOWS FROM OPERATING ACTIVITIES</v>
      </c>
      <c r="B12" s="39"/>
      <c r="C12" s="83"/>
      <c r="D12" s="92"/>
      <c r="E12" s="83"/>
      <c r="F12" s="149"/>
      <c r="G12" s="149"/>
      <c r="H12" s="149"/>
      <c r="I12" s="149"/>
      <c r="J12" s="149"/>
    </row>
    <row r="13" spans="1:10" s="168" customFormat="1" ht="14.25">
      <c r="A13" s="39" t="str">
        <f>IF(C13&gt;0,"Profit before taxation","Loss before taxation")</f>
        <v>Profit before taxation</v>
      </c>
      <c r="B13" s="39"/>
      <c r="C13" s="83">
        <v>178</v>
      </c>
      <c r="D13" s="124"/>
      <c r="E13" s="127" t="s">
        <v>63</v>
      </c>
      <c r="F13" s="149"/>
      <c r="G13" s="149"/>
      <c r="H13" s="149"/>
      <c r="I13" s="149"/>
      <c r="J13" s="149"/>
    </row>
    <row r="14" spans="1:10" s="168" customFormat="1" ht="14.25">
      <c r="A14" s="39" t="s">
        <v>39</v>
      </c>
      <c r="B14" s="39"/>
      <c r="C14" s="83"/>
      <c r="D14" s="124"/>
      <c r="E14" s="127"/>
      <c r="F14" s="149"/>
      <c r="G14" s="149"/>
      <c r="H14" s="149"/>
      <c r="I14" s="149"/>
      <c r="J14" s="149"/>
    </row>
    <row r="15" spans="1:10" s="168" customFormat="1" ht="14.25">
      <c r="A15" s="39" t="s">
        <v>40</v>
      </c>
      <c r="B15" s="39"/>
      <c r="C15" s="83">
        <v>462</v>
      </c>
      <c r="D15" s="124"/>
      <c r="E15" s="127" t="s">
        <v>63</v>
      </c>
      <c r="F15" s="149"/>
      <c r="G15" s="149"/>
      <c r="H15" s="149"/>
      <c r="I15" s="149"/>
      <c r="J15" s="149"/>
    </row>
    <row r="16" spans="1:10" s="168" customFormat="1" ht="14.25">
      <c r="A16" s="39" t="s">
        <v>41</v>
      </c>
      <c r="B16" s="39"/>
      <c r="C16" s="84">
        <v>94</v>
      </c>
      <c r="D16" s="124"/>
      <c r="E16" s="110" t="s">
        <v>63</v>
      </c>
      <c r="F16" s="149"/>
      <c r="G16" s="149"/>
      <c r="H16" s="149"/>
      <c r="I16" s="149"/>
      <c r="J16" s="149"/>
    </row>
    <row r="17" spans="1:10" s="168" customFormat="1" ht="14.25">
      <c r="A17" s="39"/>
      <c r="B17" s="39"/>
      <c r="C17" s="83"/>
      <c r="D17" s="124"/>
      <c r="E17" s="127"/>
      <c r="F17" s="149"/>
      <c r="G17" s="149"/>
      <c r="H17" s="149"/>
      <c r="I17" s="149"/>
      <c r="J17" s="149"/>
    </row>
    <row r="18" spans="1:10" s="168" customFormat="1" ht="14.25">
      <c r="A18" s="39" t="s">
        <v>42</v>
      </c>
      <c r="B18" s="39"/>
      <c r="C18" s="83">
        <f>SUM(C13:C17)</f>
        <v>734</v>
      </c>
      <c r="D18" s="124"/>
      <c r="E18" s="127" t="s">
        <v>63</v>
      </c>
      <c r="F18" s="149"/>
      <c r="G18" s="149"/>
      <c r="H18" s="149"/>
      <c r="I18" s="149"/>
      <c r="J18" s="149"/>
    </row>
    <row r="19" spans="1:10" s="168" customFormat="1" ht="14.25">
      <c r="A19" s="39" t="s">
        <v>43</v>
      </c>
      <c r="B19" s="39"/>
      <c r="C19" s="83">
        <v>-1322</v>
      </c>
      <c r="D19" s="124"/>
      <c r="E19" s="127" t="s">
        <v>63</v>
      </c>
      <c r="F19" s="149"/>
      <c r="G19" s="149"/>
      <c r="H19" s="149"/>
      <c r="I19" s="149"/>
      <c r="J19" s="149"/>
    </row>
    <row r="20" spans="1:10" s="168" customFormat="1" ht="14.25">
      <c r="A20" s="39" t="s">
        <v>58</v>
      </c>
      <c r="B20" s="39"/>
      <c r="C20" s="83">
        <v>-261</v>
      </c>
      <c r="D20" s="124"/>
      <c r="E20" s="127" t="s">
        <v>63</v>
      </c>
      <c r="F20" s="149"/>
      <c r="G20" s="149"/>
      <c r="H20" s="149"/>
      <c r="I20" s="149"/>
      <c r="J20" s="149"/>
    </row>
    <row r="21" spans="1:10" s="168" customFormat="1" ht="14.25">
      <c r="A21" s="39" t="s">
        <v>44</v>
      </c>
      <c r="B21" s="39"/>
      <c r="C21" s="84">
        <v>1912</v>
      </c>
      <c r="D21" s="124"/>
      <c r="E21" s="110" t="s">
        <v>63</v>
      </c>
      <c r="F21" s="149"/>
      <c r="G21" s="149"/>
      <c r="H21" s="149"/>
      <c r="I21" s="149"/>
      <c r="J21" s="149"/>
    </row>
    <row r="22" spans="1:10" s="168" customFormat="1" ht="14.25">
      <c r="A22" s="39"/>
      <c r="B22" s="39"/>
      <c r="C22" s="83"/>
      <c r="D22" s="124"/>
      <c r="E22" s="127"/>
      <c r="F22" s="149"/>
      <c r="G22" s="149"/>
      <c r="H22" s="149"/>
      <c r="I22" s="149"/>
      <c r="J22" s="149"/>
    </row>
    <row r="23" spans="1:10" s="168" customFormat="1" ht="14.25">
      <c r="A23" s="39" t="str">
        <f>IF(C23&gt;0,"CASH FROM OPERATIONS","CASH FOR OPERATIONS")</f>
        <v>CASH FROM OPERATIONS</v>
      </c>
      <c r="B23" s="39"/>
      <c r="C23" s="83">
        <f>SUM(C18:C22)</f>
        <v>1063</v>
      </c>
      <c r="D23" s="124"/>
      <c r="E23" s="127" t="s">
        <v>63</v>
      </c>
      <c r="F23" s="149"/>
      <c r="G23" s="149"/>
      <c r="H23" s="149"/>
      <c r="I23" s="149"/>
      <c r="J23" s="149"/>
    </row>
    <row r="24" spans="1:10" s="168" customFormat="1" ht="14.25">
      <c r="A24" s="39" t="s">
        <v>45</v>
      </c>
      <c r="B24" s="39"/>
      <c r="C24" s="83">
        <v>-108</v>
      </c>
      <c r="D24" s="124"/>
      <c r="E24" s="127" t="s">
        <v>63</v>
      </c>
      <c r="F24" s="149"/>
      <c r="G24" s="149"/>
      <c r="H24" s="149"/>
      <c r="I24" s="149"/>
      <c r="J24" s="149"/>
    </row>
    <row r="25" spans="1:10" s="168" customFormat="1" ht="14.25">
      <c r="A25" s="39" t="s">
        <v>46</v>
      </c>
      <c r="B25" s="39"/>
      <c r="C25" s="84">
        <v>-142</v>
      </c>
      <c r="D25" s="124"/>
      <c r="E25" s="110" t="s">
        <v>63</v>
      </c>
      <c r="F25" s="149"/>
      <c r="G25" s="149"/>
      <c r="H25" s="149"/>
      <c r="I25" s="149"/>
      <c r="J25" s="149"/>
    </row>
    <row r="26" spans="1:10" s="168" customFormat="1" ht="14.25">
      <c r="A26" s="39"/>
      <c r="B26" s="39"/>
      <c r="C26" s="83"/>
      <c r="D26" s="124"/>
      <c r="E26" s="127"/>
      <c r="F26" s="149"/>
      <c r="G26" s="149"/>
      <c r="H26" s="149"/>
      <c r="I26" s="149"/>
      <c r="J26" s="149"/>
    </row>
    <row r="27" spans="1:10" s="168" customFormat="1" ht="14.25">
      <c r="A27" s="39" t="str">
        <f>IF(C27&gt;0,"NET CASH FROM OPERATING ACTIVITIES","NET CASH FOR OPERATING ACTIVITIES")</f>
        <v>NET CASH FROM OPERATING ACTIVITIES</v>
      </c>
      <c r="B27" s="39"/>
      <c r="C27" s="84">
        <f>SUM(C23:C26)</f>
        <v>813</v>
      </c>
      <c r="D27" s="124"/>
      <c r="E27" s="110" t="s">
        <v>63</v>
      </c>
      <c r="F27" s="149"/>
      <c r="G27" s="149"/>
      <c r="H27" s="149"/>
      <c r="I27" s="149"/>
      <c r="J27" s="149"/>
    </row>
    <row r="28" spans="1:10" s="168" customFormat="1" ht="14.25">
      <c r="A28" s="39"/>
      <c r="B28" s="39"/>
      <c r="C28" s="83"/>
      <c r="D28" s="124"/>
      <c r="E28" s="127"/>
      <c r="F28" s="149"/>
      <c r="G28" s="149"/>
      <c r="H28" s="149"/>
      <c r="I28" s="149"/>
      <c r="J28" s="149"/>
    </row>
    <row r="29" spans="1:10" s="168" customFormat="1" ht="15">
      <c r="A29" s="163" t="str">
        <f>IF(C34&gt;0,"NET CASH FROM INVESTING ACTIVITIES","NET CASH FOR INVESTING ACTIVITIES")</f>
        <v>NET CASH FOR INVESTING ACTIVITIES</v>
      </c>
      <c r="B29" s="39"/>
      <c r="C29" s="83"/>
      <c r="D29" s="124"/>
      <c r="E29" s="127"/>
      <c r="F29" s="149"/>
      <c r="G29" s="149"/>
      <c r="H29" s="149"/>
      <c r="I29" s="149"/>
      <c r="J29" s="149"/>
    </row>
    <row r="30" spans="1:10" s="168" customFormat="1" ht="14.25">
      <c r="A30" s="39" t="s">
        <v>109</v>
      </c>
      <c r="B30" s="39"/>
      <c r="C30" s="83">
        <v>-140</v>
      </c>
      <c r="D30" s="124"/>
      <c r="E30" s="127" t="s">
        <v>63</v>
      </c>
      <c r="F30" s="149"/>
      <c r="G30" s="149"/>
      <c r="H30" s="149"/>
      <c r="I30" s="149"/>
      <c r="J30" s="149"/>
    </row>
    <row r="31" spans="1:10" s="168" customFormat="1" ht="14.25">
      <c r="A31" s="39" t="s">
        <v>77</v>
      </c>
      <c r="B31" s="39"/>
      <c r="C31" s="83">
        <v>14</v>
      </c>
      <c r="D31" s="124"/>
      <c r="E31" s="127" t="s">
        <v>63</v>
      </c>
      <c r="F31" s="149"/>
      <c r="G31" s="149"/>
      <c r="H31" s="149"/>
      <c r="I31" s="149"/>
      <c r="J31" s="149"/>
    </row>
    <row r="32" spans="1:10" s="168" customFormat="1" ht="14.25">
      <c r="A32" s="39" t="s">
        <v>55</v>
      </c>
      <c r="B32" s="39"/>
      <c r="C32" s="84">
        <v>-2007</v>
      </c>
      <c r="D32" s="124"/>
      <c r="E32" s="110" t="s">
        <v>63</v>
      </c>
      <c r="F32" s="149"/>
      <c r="G32" s="149"/>
      <c r="H32" s="149"/>
      <c r="I32" s="149"/>
      <c r="J32" s="149"/>
    </row>
    <row r="33" spans="1:10" s="168" customFormat="1" ht="14.25">
      <c r="A33" s="39"/>
      <c r="B33" s="39"/>
      <c r="C33" s="83"/>
      <c r="D33" s="124"/>
      <c r="E33" s="127"/>
      <c r="F33" s="149"/>
      <c r="G33" s="149"/>
      <c r="H33" s="149"/>
      <c r="I33" s="149"/>
      <c r="J33" s="149"/>
    </row>
    <row r="34" spans="1:10" s="168" customFormat="1" ht="14.25">
      <c r="A34" s="39" t="str">
        <f>IF(C34&gt;0,"NET CASH FROM INVESTING ACTIVITIES"," NET CASH FOR INVESTING ACTIVITIES")</f>
        <v> NET CASH FOR INVESTING ACTIVITIES</v>
      </c>
      <c r="B34" s="39"/>
      <c r="C34" s="84">
        <f>SUM(C30:C33)</f>
        <v>-2133</v>
      </c>
      <c r="D34" s="124"/>
      <c r="E34" s="110" t="s">
        <v>63</v>
      </c>
      <c r="F34" s="149"/>
      <c r="G34" s="149"/>
      <c r="H34" s="149"/>
      <c r="I34" s="149"/>
      <c r="J34" s="149"/>
    </row>
    <row r="35" spans="1:10" s="168" customFormat="1" ht="14.25">
      <c r="A35" s="39"/>
      <c r="B35" s="39"/>
      <c r="C35" s="83"/>
      <c r="D35" s="124"/>
      <c r="E35" s="127"/>
      <c r="F35" s="149"/>
      <c r="G35" s="149"/>
      <c r="H35" s="149"/>
      <c r="I35" s="149"/>
      <c r="J35" s="149"/>
    </row>
    <row r="36" spans="1:10" s="168" customFormat="1" ht="15">
      <c r="A36" s="163" t="str">
        <f>IF(C43&gt;0,"CASH FLOWS FROM FINANCING ACTIVITIES","CASH FLOWS FOR FINANCING ACTIVITIES")</f>
        <v>CASH FLOWS FOR FINANCING ACTIVITIES</v>
      </c>
      <c r="B36" s="39"/>
      <c r="C36" s="83"/>
      <c r="D36" s="124"/>
      <c r="E36" s="127"/>
      <c r="F36" s="149"/>
      <c r="G36" s="149"/>
      <c r="H36" s="149"/>
      <c r="I36" s="149"/>
      <c r="J36" s="149"/>
    </row>
    <row r="37" spans="1:10" s="168" customFormat="1" ht="14.25">
      <c r="A37" s="39" t="s">
        <v>47</v>
      </c>
      <c r="B37" s="39"/>
      <c r="C37" s="83">
        <v>4201</v>
      </c>
      <c r="D37" s="124"/>
      <c r="E37" s="127" t="s">
        <v>63</v>
      </c>
      <c r="F37" s="149"/>
      <c r="G37" s="149"/>
      <c r="H37" s="149"/>
      <c r="I37" s="149"/>
      <c r="J37" s="149"/>
    </row>
    <row r="38" spans="1:10" s="168" customFormat="1" ht="14.25">
      <c r="A38" s="39" t="s">
        <v>113</v>
      </c>
      <c r="B38" s="39"/>
      <c r="C38" s="83">
        <v>49</v>
      </c>
      <c r="D38" s="124"/>
      <c r="E38" s="127" t="s">
        <v>63</v>
      </c>
      <c r="F38" s="149"/>
      <c r="G38" s="149"/>
      <c r="H38" s="149"/>
      <c r="I38" s="149"/>
      <c r="J38" s="149"/>
    </row>
    <row r="39" spans="1:10" s="168" customFormat="1" ht="14.25">
      <c r="A39" s="39" t="s">
        <v>57</v>
      </c>
      <c r="B39" s="39"/>
      <c r="C39" s="83">
        <v>-4350</v>
      </c>
      <c r="D39" s="124"/>
      <c r="E39" s="127" t="s">
        <v>63</v>
      </c>
      <c r="F39" s="149"/>
      <c r="G39" s="149"/>
      <c r="H39" s="149"/>
      <c r="I39" s="149"/>
      <c r="J39" s="149"/>
    </row>
    <row r="40" spans="1:10" s="168" customFormat="1" ht="14.25">
      <c r="A40" s="39" t="s">
        <v>49</v>
      </c>
      <c r="B40" s="39"/>
      <c r="C40" s="83">
        <v>-132</v>
      </c>
      <c r="D40" s="124"/>
      <c r="E40" s="127" t="s">
        <v>63</v>
      </c>
      <c r="F40" s="149"/>
      <c r="G40" s="149"/>
      <c r="H40" s="149"/>
      <c r="I40" s="149"/>
      <c r="J40" s="149"/>
    </row>
    <row r="41" spans="1:10" s="168" customFormat="1" ht="14.25">
      <c r="A41" s="39" t="s">
        <v>48</v>
      </c>
      <c r="B41" s="39"/>
      <c r="C41" s="84">
        <v>-202</v>
      </c>
      <c r="D41" s="124"/>
      <c r="E41" s="110" t="s">
        <v>63</v>
      </c>
      <c r="F41" s="149"/>
      <c r="G41" s="149"/>
      <c r="H41" s="149"/>
      <c r="I41" s="149"/>
      <c r="J41" s="149"/>
    </row>
    <row r="42" spans="1:10" s="168" customFormat="1" ht="14.25">
      <c r="A42" s="169"/>
      <c r="B42" s="169"/>
      <c r="C42" s="92"/>
      <c r="D42" s="124"/>
      <c r="E42" s="124"/>
      <c r="F42" s="149"/>
      <c r="G42" s="149"/>
      <c r="H42" s="149"/>
      <c r="I42" s="149"/>
      <c r="J42" s="149"/>
    </row>
    <row r="43" spans="1:10" s="168" customFormat="1" ht="14.25">
      <c r="A43" s="39" t="str">
        <f>IF(C43&gt;0,"NET CASH FROM FINANCING ACTIVITIES","NET CASH FOR FINANCING ACTIVITIES")</f>
        <v>NET CASH FOR FINANCING ACTIVITIES</v>
      </c>
      <c r="B43" s="39"/>
      <c r="C43" s="84">
        <f>SUM(C37:C42)</f>
        <v>-434</v>
      </c>
      <c r="D43" s="124"/>
      <c r="E43" s="110" t="s">
        <v>63</v>
      </c>
      <c r="F43" s="149"/>
      <c r="G43" s="149"/>
      <c r="H43" s="149"/>
      <c r="I43" s="149"/>
      <c r="J43" s="149"/>
    </row>
    <row r="44" spans="1:10" s="168" customFormat="1" ht="14.25">
      <c r="A44" s="39"/>
      <c r="B44" s="39"/>
      <c r="C44" s="92"/>
      <c r="D44" s="124"/>
      <c r="E44" s="124"/>
      <c r="F44" s="149"/>
      <c r="G44" s="149"/>
      <c r="H44" s="149"/>
      <c r="I44" s="149"/>
      <c r="J44" s="149"/>
    </row>
    <row r="45" spans="1:10" s="168" customFormat="1" ht="14.25">
      <c r="A45" s="39" t="str">
        <f>IF(C45&gt;0,"NET INCREASE IN CASH AND CASH EQUIVALENTS","NET DECREASE IN CASH AND CASH EQUIVALENTS")</f>
        <v>NET DECREASE IN CASH AND CASH EQUIVALENTS</v>
      </c>
      <c r="B45" s="39"/>
      <c r="C45" s="92">
        <f>C27+C34+C43</f>
        <v>-1754</v>
      </c>
      <c r="D45" s="124"/>
      <c r="E45" s="127" t="s">
        <v>63</v>
      </c>
      <c r="F45" s="149"/>
      <c r="G45" s="149"/>
      <c r="H45" s="149"/>
      <c r="I45" s="149"/>
      <c r="J45" s="149"/>
    </row>
    <row r="46" spans="1:10" s="168" customFormat="1" ht="14.25">
      <c r="A46" s="39"/>
      <c r="B46" s="39"/>
      <c r="C46" s="92"/>
      <c r="D46" s="124"/>
      <c r="E46" s="127"/>
      <c r="F46" s="149"/>
      <c r="G46" s="149"/>
      <c r="H46" s="149"/>
      <c r="I46" s="149"/>
      <c r="J46" s="149"/>
    </row>
    <row r="47" spans="1:10" s="168" customFormat="1" ht="14.25">
      <c r="A47" s="39" t="s">
        <v>99</v>
      </c>
      <c r="B47" s="39"/>
      <c r="C47" s="92">
        <v>1</v>
      </c>
      <c r="D47" s="124"/>
      <c r="E47" s="127" t="s">
        <v>63</v>
      </c>
      <c r="F47" s="149"/>
      <c r="G47" s="149"/>
      <c r="H47" s="149"/>
      <c r="I47" s="149"/>
      <c r="J47" s="149"/>
    </row>
    <row r="48" spans="1:10" s="168" customFormat="1" ht="14.25">
      <c r="A48" s="39"/>
      <c r="B48" s="39"/>
      <c r="C48" s="92"/>
      <c r="D48" s="124"/>
      <c r="E48" s="124"/>
      <c r="F48" s="149"/>
      <c r="G48" s="149"/>
      <c r="H48" s="149"/>
      <c r="I48" s="149"/>
      <c r="J48" s="149"/>
    </row>
    <row r="49" spans="1:10" s="168" customFormat="1" ht="14.25">
      <c r="A49" s="39" t="s">
        <v>20</v>
      </c>
      <c r="B49" s="39"/>
      <c r="C49" s="110">
        <v>3199</v>
      </c>
      <c r="D49" s="124"/>
      <c r="E49" s="110" t="s">
        <v>63</v>
      </c>
      <c r="F49" s="149"/>
      <c r="G49" s="149"/>
      <c r="H49" s="149"/>
      <c r="I49" s="149"/>
      <c r="J49" s="149"/>
    </row>
    <row r="50" spans="1:10" s="168" customFormat="1" ht="14.25">
      <c r="A50" s="39"/>
      <c r="B50" s="39"/>
      <c r="C50" s="92"/>
      <c r="D50" s="124"/>
      <c r="E50" s="124"/>
      <c r="F50" s="149"/>
      <c r="G50" s="149"/>
      <c r="H50" s="149"/>
      <c r="I50" s="149"/>
      <c r="J50" s="149"/>
    </row>
    <row r="51" spans="1:10" s="168" customFormat="1" ht="15" thickBot="1">
      <c r="A51" s="39" t="s">
        <v>75</v>
      </c>
      <c r="B51" s="39"/>
      <c r="C51" s="109">
        <f>SUM(C45:C49)</f>
        <v>1446</v>
      </c>
      <c r="D51" s="124"/>
      <c r="E51" s="133" t="s">
        <v>63</v>
      </c>
      <c r="F51" s="149"/>
      <c r="G51" s="149"/>
      <c r="H51" s="149"/>
      <c r="I51" s="149"/>
      <c r="J51" s="149"/>
    </row>
    <row r="52" spans="1:10" s="168" customFormat="1" ht="15">
      <c r="A52" s="39"/>
      <c r="B52" s="163"/>
      <c r="C52" s="68"/>
      <c r="D52" s="134"/>
      <c r="E52" s="127"/>
      <c r="F52" s="149"/>
      <c r="G52" s="149"/>
      <c r="H52" s="149"/>
      <c r="I52" s="149"/>
      <c r="J52" s="149"/>
    </row>
    <row r="53" spans="1:10" s="168" customFormat="1" ht="15">
      <c r="A53" s="27" t="s">
        <v>70</v>
      </c>
      <c r="B53" s="162"/>
      <c r="C53" s="93"/>
      <c r="D53" s="93"/>
      <c r="E53" s="92"/>
      <c r="F53" s="149"/>
      <c r="G53" s="149"/>
      <c r="H53" s="149"/>
      <c r="I53" s="149"/>
      <c r="J53" s="149"/>
    </row>
    <row r="54" spans="1:10" s="168" customFormat="1" ht="14.25">
      <c r="A54" s="27" t="s">
        <v>78</v>
      </c>
      <c r="B54" s="27"/>
      <c r="C54" s="27"/>
      <c r="D54" s="27"/>
      <c r="E54" s="27"/>
      <c r="F54" s="149"/>
      <c r="G54" s="149"/>
      <c r="H54" s="149"/>
      <c r="I54" s="149"/>
      <c r="J54" s="149"/>
    </row>
    <row r="55" spans="1:10" s="168" customFormat="1" ht="14.25">
      <c r="A55" s="27"/>
      <c r="B55" s="27"/>
      <c r="C55" s="27"/>
      <c r="D55" s="27"/>
      <c r="E55" s="27"/>
      <c r="F55" s="149"/>
      <c r="G55" s="149"/>
      <c r="H55" s="149"/>
      <c r="I55" s="149"/>
      <c r="J55" s="149"/>
    </row>
    <row r="56" spans="1:10" s="168" customFormat="1" ht="14.25">
      <c r="A56" s="27"/>
      <c r="B56" s="27"/>
      <c r="C56" s="170" t="s">
        <v>1</v>
      </c>
      <c r="D56" s="27"/>
      <c r="E56" s="27"/>
      <c r="F56" s="149"/>
      <c r="G56" s="149"/>
      <c r="H56" s="149"/>
      <c r="I56" s="149"/>
      <c r="J56" s="149"/>
    </row>
    <row r="57" spans="1:10" s="168" customFormat="1" ht="14.25">
      <c r="A57" s="27"/>
      <c r="B57" s="27" t="s">
        <v>76</v>
      </c>
      <c r="C57" s="171">
        <v>1056</v>
      </c>
      <c r="D57" s="27"/>
      <c r="E57" s="27"/>
      <c r="F57" s="149"/>
      <c r="G57" s="149"/>
      <c r="H57" s="149"/>
      <c r="I57" s="149"/>
      <c r="J57" s="149"/>
    </row>
    <row r="58" spans="1:10" s="168" customFormat="1" ht="14.25">
      <c r="A58" s="27"/>
      <c r="B58" s="27" t="s">
        <v>5</v>
      </c>
      <c r="C58" s="171">
        <v>576</v>
      </c>
      <c r="D58" s="27"/>
      <c r="E58" s="27"/>
      <c r="F58" s="149"/>
      <c r="G58" s="149"/>
      <c r="H58" s="149"/>
      <c r="I58" s="149"/>
      <c r="J58" s="149"/>
    </row>
    <row r="59" spans="1:10" s="168" customFormat="1" ht="14.25">
      <c r="A59" s="27"/>
      <c r="B59" s="27" t="s">
        <v>87</v>
      </c>
      <c r="C59" s="171">
        <v>-186</v>
      </c>
      <c r="D59" s="27"/>
      <c r="E59" s="27"/>
      <c r="F59" s="149"/>
      <c r="G59" s="149"/>
      <c r="H59" s="149"/>
      <c r="I59" s="149"/>
      <c r="J59" s="149"/>
    </row>
    <row r="60" spans="1:10" s="168" customFormat="1" ht="15" thickBot="1">
      <c r="A60" s="27"/>
      <c r="B60" s="27"/>
      <c r="C60" s="153">
        <f>SUM(C57:C59)</f>
        <v>1446</v>
      </c>
      <c r="D60" s="27"/>
      <c r="E60" s="27"/>
      <c r="F60" s="149"/>
      <c r="G60" s="149"/>
      <c r="H60" s="149"/>
      <c r="I60" s="149"/>
      <c r="J60" s="149"/>
    </row>
    <row r="61" spans="1:10" s="168" customFormat="1" ht="15.75" thickTop="1">
      <c r="A61" s="148" t="str">
        <f>'BS'!A66</f>
        <v>(The accompanying notes and the audited financial statements of the Group for the financial year ended </v>
      </c>
      <c r="B61" s="148"/>
      <c r="C61" s="148"/>
      <c r="D61" s="148"/>
      <c r="E61" s="148"/>
      <c r="F61" s="148"/>
      <c r="G61" s="148"/>
      <c r="H61" s="9"/>
      <c r="I61" s="9"/>
      <c r="J61" s="149"/>
    </row>
    <row r="62" spans="1:10" ht="15">
      <c r="A62" s="148" t="str">
        <f>'BS'!A67</f>
        <v>31 December 2004 form an integral part of, and should be read in conjunction with this interim financial</v>
      </c>
      <c r="B62" s="148"/>
      <c r="C62" s="148"/>
      <c r="D62" s="148"/>
      <c r="E62" s="148"/>
      <c r="F62" s="148"/>
      <c r="G62" s="148"/>
      <c r="H62" s="9"/>
      <c r="I62" s="9"/>
      <c r="J62" s="149"/>
    </row>
    <row r="63" spans="1:10" ht="15">
      <c r="A63" s="186" t="str">
        <f>'BS'!A68</f>
        <v>statements)</v>
      </c>
      <c r="B63" s="187"/>
      <c r="C63" s="187"/>
      <c r="D63" s="187"/>
      <c r="E63" s="187"/>
      <c r="F63" s="187"/>
      <c r="G63" s="187"/>
      <c r="H63" s="149"/>
      <c r="I63" s="149"/>
      <c r="J63" s="149"/>
    </row>
  </sheetData>
  <mergeCells count="2">
    <mergeCell ref="A1:F1"/>
    <mergeCell ref="A63:G63"/>
  </mergeCells>
  <printOptions horizontalCentered="1"/>
  <pageMargins left="0" right="0" top="0.32" bottom="0.23" header="0.17" footer="0.26"/>
  <pageSetup fitToHeight="1" fitToWidth="1" horizontalDpi="600" verticalDpi="600" orientation="portrait" paperSize="9" scale="85" r:id="rId1"/>
  <headerFooter alignWithMargins="0">
    <oddFooter>&amp;C&amp;11 - 3 - &amp;R
</oddFooter>
  </headerFooter>
</worksheet>
</file>

<file path=xl/worksheets/sheet4.xml><?xml version="1.0" encoding="utf-8"?>
<worksheet xmlns="http://schemas.openxmlformats.org/spreadsheetml/2006/main" xmlns:r="http://schemas.openxmlformats.org/officeDocument/2006/relationships">
  <dimension ref="A1:O30"/>
  <sheetViews>
    <sheetView showGridLines="0" tabSelected="1" zoomScale="75" zoomScaleNormal="75" workbookViewId="0" topLeftCell="A1">
      <selection activeCell="C28" sqref="C28"/>
    </sheetView>
  </sheetViews>
  <sheetFormatPr defaultColWidth="9.140625" defaultRowHeight="12.75"/>
  <cols>
    <col min="1" max="1" width="37.140625" style="14" customWidth="1"/>
    <col min="2" max="2" width="7.57421875" style="14" customWidth="1"/>
    <col min="3" max="8" width="17.7109375" style="14" customWidth="1"/>
    <col min="9" max="9" width="10.7109375" style="14" customWidth="1"/>
    <col min="10" max="10" width="10.421875" style="14" customWidth="1"/>
    <col min="11" max="11" width="0.2890625" style="14" hidden="1" customWidth="1"/>
    <col min="12" max="12" width="9.7109375" style="14" customWidth="1"/>
    <col min="13" max="13" width="8.7109375" style="14" customWidth="1"/>
    <col min="14" max="14" width="10.00390625" style="14" customWidth="1"/>
    <col min="15" max="15" width="8.00390625" style="18" customWidth="1"/>
    <col min="16" max="16384" width="8.00390625" style="14" customWidth="1"/>
  </cols>
  <sheetData>
    <row r="1" spans="1:15" s="1" customFormat="1" ht="18.75">
      <c r="A1" s="182" t="str">
        <f>Cashflow!A1</f>
        <v>SERSOL TECHNOLOGIES BERHAD</v>
      </c>
      <c r="B1" s="182"/>
      <c r="C1" s="182"/>
      <c r="D1" s="182"/>
      <c r="E1" s="182"/>
      <c r="F1" s="182"/>
      <c r="G1" s="182"/>
      <c r="H1" s="182"/>
      <c r="I1" s="182"/>
      <c r="J1" s="182"/>
      <c r="K1" s="33"/>
      <c r="L1" s="5"/>
      <c r="M1" s="5"/>
      <c r="N1" s="5"/>
      <c r="O1" s="9"/>
    </row>
    <row r="2" spans="1:15" s="1" customFormat="1" ht="12.75">
      <c r="A2" s="183" t="str">
        <f>Cashflow!A2</f>
        <v>Company No. 602062-X</v>
      </c>
      <c r="B2" s="183"/>
      <c r="C2" s="183"/>
      <c r="D2" s="183"/>
      <c r="E2" s="183"/>
      <c r="F2" s="183"/>
      <c r="G2" s="183"/>
      <c r="H2" s="183"/>
      <c r="I2" s="183"/>
      <c r="J2" s="183"/>
      <c r="K2" s="183"/>
      <c r="L2" s="6"/>
      <c r="M2" s="6"/>
      <c r="N2" s="6"/>
      <c r="O2" s="9"/>
    </row>
    <row r="3" spans="1:15" s="1" customFormat="1" ht="12.75">
      <c r="A3" s="34" t="s">
        <v>21</v>
      </c>
      <c r="B3" s="34"/>
      <c r="C3" s="34"/>
      <c r="D3" s="34"/>
      <c r="E3" s="34"/>
      <c r="F3" s="34"/>
      <c r="G3" s="34"/>
      <c r="H3" s="34"/>
      <c r="I3" s="34"/>
      <c r="J3" s="35"/>
      <c r="K3" s="36"/>
      <c r="O3" s="9"/>
    </row>
    <row r="4" spans="1:15" s="1" customFormat="1" ht="14.25">
      <c r="A4" s="7"/>
      <c r="B4" s="7"/>
      <c r="J4" s="9"/>
      <c r="K4" s="3"/>
      <c r="O4" s="9"/>
    </row>
    <row r="5" spans="1:15" s="1" customFormat="1" ht="12.75">
      <c r="A5" s="8"/>
      <c r="B5" s="8"/>
      <c r="J5" s="9"/>
      <c r="K5" s="3"/>
      <c r="O5" s="9"/>
    </row>
    <row r="6" spans="1:15" s="2" customFormat="1" ht="15">
      <c r="A6" s="51"/>
      <c r="B6" s="51"/>
      <c r="C6" s="51"/>
      <c r="D6" s="51"/>
      <c r="E6" s="51"/>
      <c r="F6" s="51"/>
      <c r="G6" s="51"/>
      <c r="H6" s="51"/>
      <c r="I6" s="51"/>
      <c r="J6" s="103"/>
      <c r="K6" s="104"/>
      <c r="L6" s="51"/>
      <c r="M6" s="51"/>
      <c r="N6" s="51"/>
      <c r="O6" s="13"/>
    </row>
    <row r="7" spans="1:15" s="1" customFormat="1" ht="15">
      <c r="A7" s="24" t="s">
        <v>102</v>
      </c>
      <c r="B7" s="24"/>
      <c r="C7" s="38"/>
      <c r="D7" s="38"/>
      <c r="E7" s="38"/>
      <c r="F7" s="38"/>
      <c r="G7" s="38"/>
      <c r="H7" s="38"/>
      <c r="I7" s="38"/>
      <c r="J7" s="39"/>
      <c r="K7" s="38"/>
      <c r="L7" s="38"/>
      <c r="M7" s="38"/>
      <c r="N7" s="38"/>
      <c r="O7" s="9"/>
    </row>
    <row r="8" spans="1:14" ht="14.25">
      <c r="A8" s="105"/>
      <c r="B8" s="105"/>
      <c r="C8" s="105"/>
      <c r="D8" s="105"/>
      <c r="E8" s="105"/>
      <c r="F8" s="105"/>
      <c r="G8" s="105"/>
      <c r="H8" s="105"/>
      <c r="I8" s="105"/>
      <c r="J8" s="105"/>
      <c r="K8" s="105"/>
      <c r="L8" s="105"/>
      <c r="M8" s="105"/>
      <c r="N8" s="105"/>
    </row>
    <row r="9" spans="1:14" ht="15">
      <c r="A9" s="118" t="str">
        <f>Cashflow!A6</f>
        <v>30 JUNE 2005</v>
      </c>
      <c r="B9" s="24"/>
      <c r="C9" s="105"/>
      <c r="D9" s="105"/>
      <c r="E9" s="105"/>
      <c r="F9" s="105"/>
      <c r="G9" s="105"/>
      <c r="H9" s="105"/>
      <c r="I9" s="105"/>
      <c r="J9" s="24"/>
      <c r="K9" s="105"/>
      <c r="L9" s="105"/>
      <c r="M9" s="105"/>
      <c r="N9" s="105"/>
    </row>
    <row r="10" spans="1:14" ht="15">
      <c r="A10" s="24" t="s">
        <v>67</v>
      </c>
      <c r="B10" s="24"/>
      <c r="C10" s="105"/>
      <c r="D10" s="105"/>
      <c r="E10" s="105"/>
      <c r="F10" s="105"/>
      <c r="G10" s="105"/>
      <c r="H10" s="105"/>
      <c r="I10" s="105"/>
      <c r="J10" s="105"/>
      <c r="K10" s="105"/>
      <c r="L10" s="105"/>
      <c r="M10" s="105"/>
      <c r="N10" s="105"/>
    </row>
    <row r="11" spans="1:14" ht="15">
      <c r="A11" s="107"/>
      <c r="B11" s="107"/>
      <c r="C11" s="105"/>
      <c r="D11" s="105"/>
      <c r="E11" s="105"/>
      <c r="F11" s="105"/>
      <c r="G11" s="105"/>
      <c r="H11" s="105"/>
      <c r="I11" s="105"/>
      <c r="J11" s="105"/>
      <c r="K11" s="105"/>
      <c r="L11" s="105"/>
      <c r="M11" s="105"/>
      <c r="N11" s="105"/>
    </row>
    <row r="12" spans="1:14" s="16" customFormat="1" ht="45">
      <c r="A12" s="42"/>
      <c r="B12" s="42"/>
      <c r="C12" s="119" t="s">
        <v>7</v>
      </c>
      <c r="D12" s="119" t="s">
        <v>54</v>
      </c>
      <c r="E12" s="119" t="s">
        <v>8</v>
      </c>
      <c r="F12" s="119" t="s">
        <v>88</v>
      </c>
      <c r="G12" s="119" t="s">
        <v>108</v>
      </c>
      <c r="H12" s="119" t="s">
        <v>15</v>
      </c>
      <c r="I12" s="113"/>
      <c r="J12" s="114"/>
      <c r="K12" s="114"/>
      <c r="L12" s="114"/>
      <c r="M12" s="114"/>
      <c r="N12" s="114"/>
    </row>
    <row r="13" spans="1:14" s="16" customFormat="1" ht="15">
      <c r="A13" s="42"/>
      <c r="B13" s="42"/>
      <c r="C13" s="119" t="s">
        <v>1</v>
      </c>
      <c r="D13" s="119" t="s">
        <v>1</v>
      </c>
      <c r="E13" s="119" t="s">
        <v>1</v>
      </c>
      <c r="F13" s="119" t="s">
        <v>1</v>
      </c>
      <c r="G13" s="119" t="s">
        <v>1</v>
      </c>
      <c r="H13" s="119" t="s">
        <v>1</v>
      </c>
      <c r="I13" s="113"/>
      <c r="J13" s="114"/>
      <c r="K13" s="114"/>
      <c r="L13" s="114"/>
      <c r="M13" s="114"/>
      <c r="N13" s="114"/>
    </row>
    <row r="14" spans="1:14" s="16" customFormat="1" ht="15">
      <c r="A14" s="42"/>
      <c r="B14" s="42"/>
      <c r="C14" s="112"/>
      <c r="D14" s="112"/>
      <c r="E14" s="112"/>
      <c r="F14" s="112"/>
      <c r="G14" s="112"/>
      <c r="H14" s="112"/>
      <c r="I14" s="113"/>
      <c r="J14" s="114"/>
      <c r="K14" s="114"/>
      <c r="L14" s="114"/>
      <c r="M14" s="114"/>
      <c r="N14" s="114"/>
    </row>
    <row r="15" spans="1:14" s="157" customFormat="1" ht="14.25">
      <c r="A15" s="188" t="s">
        <v>81</v>
      </c>
      <c r="B15" s="188"/>
      <c r="C15" s="158">
        <v>9493</v>
      </c>
      <c r="D15" s="158">
        <v>3538</v>
      </c>
      <c r="E15" s="159">
        <f>407-190</f>
        <v>217</v>
      </c>
      <c r="F15" s="159">
        <v>190</v>
      </c>
      <c r="G15" s="159">
        <v>0</v>
      </c>
      <c r="H15" s="159">
        <f>SUM(C15:G15)</f>
        <v>13438</v>
      </c>
      <c r="I15" s="116"/>
      <c r="J15" s="156"/>
      <c r="K15" s="156"/>
      <c r="L15" s="156"/>
      <c r="M15" s="156"/>
      <c r="N15" s="156"/>
    </row>
    <row r="16" spans="1:14" s="157" customFormat="1" ht="14.25">
      <c r="A16" s="155"/>
      <c r="B16" s="155"/>
      <c r="C16" s="158"/>
      <c r="D16" s="158"/>
      <c r="E16" s="159"/>
      <c r="F16" s="159"/>
      <c r="G16" s="159"/>
      <c r="H16" s="159"/>
      <c r="I16" s="116"/>
      <c r="J16" s="156"/>
      <c r="K16" s="156"/>
      <c r="L16" s="156"/>
      <c r="M16" s="156"/>
      <c r="N16" s="156"/>
    </row>
    <row r="17" spans="1:14" s="17" customFormat="1" ht="14.25">
      <c r="A17" s="189" t="s">
        <v>107</v>
      </c>
      <c r="B17" s="189"/>
      <c r="C17" s="117">
        <v>0</v>
      </c>
      <c r="D17" s="117">
        <v>0</v>
      </c>
      <c r="E17" s="117">
        <v>0</v>
      </c>
      <c r="F17" s="117">
        <v>0</v>
      </c>
      <c r="G17" s="117">
        <v>1</v>
      </c>
      <c r="H17" s="159">
        <f>SUM(C17:G17)</f>
        <v>1</v>
      </c>
      <c r="I17" s="116"/>
      <c r="J17" s="111"/>
      <c r="K17" s="111"/>
      <c r="L17" s="111"/>
      <c r="M17" s="111"/>
      <c r="N17" s="111"/>
    </row>
    <row r="18" spans="1:14" s="17" customFormat="1" ht="14.25">
      <c r="A18" s="151"/>
      <c r="B18" s="151"/>
      <c r="C18" s="117"/>
      <c r="D18" s="117"/>
      <c r="E18" s="117"/>
      <c r="F18" s="117"/>
      <c r="G18" s="117"/>
      <c r="H18" s="117"/>
      <c r="I18" s="116"/>
      <c r="J18" s="111"/>
      <c r="K18" s="111"/>
      <c r="L18" s="111"/>
      <c r="M18" s="111"/>
      <c r="N18" s="111"/>
    </row>
    <row r="19" spans="1:14" s="17" customFormat="1" ht="14.25">
      <c r="A19" s="151" t="s">
        <v>96</v>
      </c>
      <c r="B19" s="151"/>
      <c r="C19" s="117">
        <v>0</v>
      </c>
      <c r="D19" s="117">
        <v>0</v>
      </c>
      <c r="E19" s="117">
        <v>0</v>
      </c>
      <c r="F19" s="117">
        <f>-F15</f>
        <v>-190</v>
      </c>
      <c r="G19" s="117">
        <v>0</v>
      </c>
      <c r="H19" s="159">
        <f>SUM(C19:G19)</f>
        <v>-190</v>
      </c>
      <c r="I19" s="116"/>
      <c r="J19" s="111"/>
      <c r="K19" s="111"/>
      <c r="L19" s="111"/>
      <c r="M19" s="111"/>
      <c r="N19" s="111"/>
    </row>
    <row r="20" spans="1:14" s="17" customFormat="1" ht="14.25">
      <c r="A20" s="151"/>
      <c r="B20" s="151"/>
      <c r="C20" s="117"/>
      <c r="D20" s="117"/>
      <c r="E20" s="117"/>
      <c r="F20" s="117"/>
      <c r="G20" s="117"/>
      <c r="H20" s="117"/>
      <c r="I20" s="116"/>
      <c r="J20" s="111"/>
      <c r="K20" s="111"/>
      <c r="L20" s="111"/>
      <c r="M20" s="111"/>
      <c r="N20" s="111"/>
    </row>
    <row r="21" spans="1:14" s="17" customFormat="1" ht="14.25">
      <c r="A21" s="189" t="s">
        <v>59</v>
      </c>
      <c r="B21" s="189"/>
      <c r="C21" s="160">
        <v>0</v>
      </c>
      <c r="D21" s="160">
        <v>0</v>
      </c>
      <c r="E21" s="160">
        <f>'IS'!F31</f>
        <v>112</v>
      </c>
      <c r="F21" s="160">
        <v>0</v>
      </c>
      <c r="G21" s="160">
        <v>0</v>
      </c>
      <c r="H21" s="159">
        <f>SUM(C21:G21)</f>
        <v>112</v>
      </c>
      <c r="I21" s="116"/>
      <c r="J21" s="111"/>
      <c r="K21" s="111"/>
      <c r="L21" s="111"/>
      <c r="M21" s="111"/>
      <c r="N21" s="111"/>
    </row>
    <row r="22" spans="1:14" s="17" customFormat="1" ht="14.25">
      <c r="A22" s="151"/>
      <c r="B22" s="151"/>
      <c r="C22" s="120"/>
      <c r="D22" s="120"/>
      <c r="E22" s="120"/>
      <c r="F22" s="120"/>
      <c r="G22" s="120"/>
      <c r="H22" s="120"/>
      <c r="I22" s="116"/>
      <c r="J22" s="111"/>
      <c r="K22" s="111"/>
      <c r="L22" s="111"/>
      <c r="M22" s="111"/>
      <c r="N22" s="111"/>
    </row>
    <row r="23" spans="1:14" s="17" customFormat="1" ht="14.25">
      <c r="A23" s="189"/>
      <c r="B23" s="189"/>
      <c r="C23" s="117"/>
      <c r="D23" s="117"/>
      <c r="E23" s="117"/>
      <c r="F23" s="117"/>
      <c r="G23" s="117"/>
      <c r="H23" s="117"/>
      <c r="I23" s="116"/>
      <c r="J23" s="111"/>
      <c r="K23" s="111"/>
      <c r="L23" s="111"/>
      <c r="M23" s="111"/>
      <c r="N23" s="111"/>
    </row>
    <row r="24" spans="1:14" s="17" customFormat="1" ht="15" thickBot="1">
      <c r="A24" s="189" t="s">
        <v>95</v>
      </c>
      <c r="B24" s="189"/>
      <c r="C24" s="121">
        <f aca="true" t="shared" si="0" ref="C24:H24">SUM(C15:C21)</f>
        <v>9493</v>
      </c>
      <c r="D24" s="121">
        <f t="shared" si="0"/>
        <v>3538</v>
      </c>
      <c r="E24" s="121">
        <f t="shared" si="0"/>
        <v>329</v>
      </c>
      <c r="F24" s="121">
        <f t="shared" si="0"/>
        <v>0</v>
      </c>
      <c r="G24" s="121">
        <f t="shared" si="0"/>
        <v>1</v>
      </c>
      <c r="H24" s="121">
        <f t="shared" si="0"/>
        <v>13361</v>
      </c>
      <c r="I24" s="116"/>
      <c r="J24" s="111"/>
      <c r="K24" s="111"/>
      <c r="L24" s="111"/>
      <c r="M24" s="111"/>
      <c r="N24" s="111"/>
    </row>
    <row r="25" spans="1:14" s="17" customFormat="1" ht="14.25">
      <c r="A25" s="151"/>
      <c r="B25" s="151"/>
      <c r="C25" s="160"/>
      <c r="D25" s="160"/>
      <c r="E25" s="160"/>
      <c r="F25" s="160"/>
      <c r="G25" s="160"/>
      <c r="H25" s="160"/>
      <c r="I25" s="116"/>
      <c r="J25" s="111"/>
      <c r="K25" s="111"/>
      <c r="L25" s="111"/>
      <c r="M25" s="111"/>
      <c r="N25" s="111"/>
    </row>
    <row r="26" spans="1:14" s="17" customFormat="1" ht="14.25">
      <c r="A26" s="151"/>
      <c r="B26" s="151"/>
      <c r="C26" s="160"/>
      <c r="D26" s="160"/>
      <c r="E26" s="160"/>
      <c r="F26" s="160"/>
      <c r="G26" s="160"/>
      <c r="H26" s="160"/>
      <c r="I26" s="116"/>
      <c r="J26" s="111"/>
      <c r="K26" s="111"/>
      <c r="L26" s="111"/>
      <c r="M26" s="111"/>
      <c r="N26" s="111"/>
    </row>
    <row r="27" spans="1:14" s="17" customFormat="1" ht="14.25">
      <c r="A27" s="151"/>
      <c r="B27" s="151"/>
      <c r="C27" s="160"/>
      <c r="D27" s="160"/>
      <c r="E27" s="160"/>
      <c r="F27" s="160"/>
      <c r="G27" s="160"/>
      <c r="H27" s="160"/>
      <c r="I27" s="116"/>
      <c r="J27" s="111"/>
      <c r="K27" s="111"/>
      <c r="L27" s="111"/>
      <c r="M27" s="111"/>
      <c r="N27" s="111"/>
    </row>
    <row r="28" spans="1:14" s="17" customFormat="1" ht="15">
      <c r="A28" s="189"/>
      <c r="B28" s="189"/>
      <c r="C28" s="115"/>
      <c r="D28" s="115"/>
      <c r="E28" s="115"/>
      <c r="F28" s="115"/>
      <c r="G28" s="115"/>
      <c r="H28" s="115"/>
      <c r="I28" s="116"/>
      <c r="J28" s="111"/>
      <c r="K28" s="111"/>
      <c r="L28" s="111"/>
      <c r="M28" s="111"/>
      <c r="N28" s="111"/>
    </row>
    <row r="29" spans="1:14" ht="15">
      <c r="A29" s="148" t="s">
        <v>103</v>
      </c>
      <c r="B29" s="148"/>
      <c r="C29" s="148"/>
      <c r="D29" s="148"/>
      <c r="E29" s="148"/>
      <c r="F29" s="148"/>
      <c r="G29" s="148"/>
      <c r="H29" s="148"/>
      <c r="I29" s="148"/>
      <c r="J29" s="148"/>
      <c r="K29" s="9"/>
      <c r="L29" s="9"/>
      <c r="M29" s="149"/>
      <c r="N29" s="149"/>
    </row>
    <row r="30" spans="1:14" ht="15">
      <c r="A30" s="148" t="s">
        <v>104</v>
      </c>
      <c r="B30" s="148"/>
      <c r="C30" s="148"/>
      <c r="D30" s="148"/>
      <c r="E30" s="148"/>
      <c r="F30" s="148"/>
      <c r="G30" s="148"/>
      <c r="H30" s="148"/>
      <c r="I30" s="148"/>
      <c r="J30" s="148"/>
      <c r="K30" s="9"/>
      <c r="L30" s="9"/>
      <c r="M30" s="18"/>
      <c r="N30" s="18"/>
    </row>
  </sheetData>
  <mergeCells count="8">
    <mergeCell ref="A24:B24"/>
    <mergeCell ref="A28:B28"/>
    <mergeCell ref="A17:B17"/>
    <mergeCell ref="A23:B23"/>
    <mergeCell ref="A1:J1"/>
    <mergeCell ref="A2:K2"/>
    <mergeCell ref="A15:B15"/>
    <mergeCell ref="A21:B21"/>
  </mergeCells>
  <printOptions/>
  <pageMargins left="0.75" right="0.25" top="0.61" bottom="0.38" header="0.38" footer="0.53"/>
  <pageSetup horizontalDpi="600" verticalDpi="600" orientation="portrait" paperSize="9" scale="58" r:id="rId1"/>
  <headerFooter alignWithMargins="0">
    <oddFooter>&amp;C&amp;11- 4 -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Rosellawati Mokhtar</cp:lastModifiedBy>
  <cp:lastPrinted>2005-08-29T02:06:03Z</cp:lastPrinted>
  <dcterms:created xsi:type="dcterms:W3CDTF">1999-02-13T02:20:00Z</dcterms:created>
  <dcterms:modified xsi:type="dcterms:W3CDTF">2005-08-29T09:40:22Z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1254894451</vt:i4>
  </property>
  <property fmtid="{D5CDD505-2E9C-101B-9397-08002B2CF9AE}" pid="3" name="_EmailSubject">
    <vt:lpwstr>Updated quarterly announcement and half yearly research report based on R&amp;D utilisation feed back</vt:lpwstr>
  </property>
  <property fmtid="{D5CDD505-2E9C-101B-9397-08002B2CF9AE}" pid="4" name="_AuthorEmail">
    <vt:lpwstr>wmn@sibb.com.my</vt:lpwstr>
  </property>
  <property fmtid="{D5CDD505-2E9C-101B-9397-08002B2CF9AE}" pid="5" name="_AuthorEmailDisplayName">
    <vt:lpwstr>Wong Mong Nee</vt:lpwstr>
  </property>
  <property fmtid="{D5CDD505-2E9C-101B-9397-08002B2CF9AE}" pid="6" name="_PreviousAdHocReviewCycleID">
    <vt:i4>1439664262</vt:i4>
  </property>
  <property fmtid="{D5CDD505-2E9C-101B-9397-08002B2CF9AE}" pid="7" name="_ReviewingToolsShownOnce">
    <vt:lpwstr/>
  </property>
</Properties>
</file>